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 Kučera\Desktop\"/>
    </mc:Choice>
  </mc:AlternateContent>
  <bookViews>
    <workbookView xWindow="0" yWindow="0" windowWidth="0" windowHeight="0"/>
  </bookViews>
  <sheets>
    <sheet name="Rekapitulace stavby" sheetId="1" r:id="rId1"/>
    <sheet name="SO 00.1 - Vedlejší a osta..." sheetId="2" r:id="rId2"/>
    <sheet name="SO 01 - Příkop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00.1 - Vedlejší a osta...'!$C$80:$K$130</definedName>
    <definedName name="_xlnm.Print_Area" localSheetId="1">'SO 00.1 - Vedlejší a osta...'!$C$4:$J$39,'SO 00.1 - Vedlejší a osta...'!$C$45:$J$62,'SO 00.1 - Vedlejší a osta...'!$C$68:$K$130</definedName>
    <definedName name="_xlnm.Print_Titles" localSheetId="1">'SO 00.1 - Vedlejší a osta...'!$80:$80</definedName>
    <definedName name="_xlnm._FilterDatabase" localSheetId="2" hidden="1">'SO 01 - Příkop'!$C$86:$K$280</definedName>
    <definedName name="_xlnm.Print_Area" localSheetId="2">'SO 01 - Příkop'!$C$4:$J$39,'SO 01 - Příkop'!$C$45:$J$68,'SO 01 - Příkop'!$C$74:$K$280</definedName>
    <definedName name="_xlnm.Print_Titles" localSheetId="2">'SO 01 - Příkop'!$86:$86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279"/>
  <c r="BH279"/>
  <c r="BG279"/>
  <c r="BF279"/>
  <c r="T279"/>
  <c r="R279"/>
  <c r="P279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T243"/>
  <c r="R244"/>
  <c r="R243"/>
  <c r="P244"/>
  <c r="P243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5"/>
  <c r="BH135"/>
  <c r="BG135"/>
  <c r="BF135"/>
  <c r="T135"/>
  <c r="R135"/>
  <c r="P135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4"/>
  <c r="BH114"/>
  <c r="BG114"/>
  <c r="BF114"/>
  <c r="T114"/>
  <c r="R114"/>
  <c r="P114"/>
  <c r="BI107"/>
  <c r="BH107"/>
  <c r="BG107"/>
  <c r="BF107"/>
  <c r="T107"/>
  <c r="R107"/>
  <c r="P107"/>
  <c r="BI101"/>
  <c r="BH101"/>
  <c r="BG101"/>
  <c r="BF101"/>
  <c r="T101"/>
  <c r="R101"/>
  <c r="P101"/>
  <c r="BI97"/>
  <c r="BH97"/>
  <c r="BG97"/>
  <c r="BF97"/>
  <c r="T97"/>
  <c r="R97"/>
  <c r="P97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2" r="J37"/>
  <c r="J36"/>
  <c i="1" r="AY55"/>
  <c i="2" r="J35"/>
  <c i="1" r="AX55"/>
  <c i="2"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98"/>
  <c r="BH98"/>
  <c r="BG98"/>
  <c r="BF98"/>
  <c r="T98"/>
  <c r="R98"/>
  <c r="P98"/>
  <c r="BI95"/>
  <c r="BH95"/>
  <c r="BG95"/>
  <c r="BF95"/>
  <c r="T95"/>
  <c r="R95"/>
  <c r="P95"/>
  <c r="BI89"/>
  <c r="BH89"/>
  <c r="BG89"/>
  <c r="BF89"/>
  <c r="T89"/>
  <c r="R89"/>
  <c r="P89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98"/>
  <c i="3" r="BK254"/>
  <c r="J214"/>
  <c r="J278"/>
  <c r="J162"/>
  <c r="BK267"/>
  <c r="J175"/>
  <c r="BK120"/>
  <c r="BK221"/>
  <c r="J120"/>
  <c r="BK203"/>
  <c r="BK114"/>
  <c r="J235"/>
  <c r="BK128"/>
  <c r="J179"/>
  <c i="2" r="J110"/>
  <c r="BK118"/>
  <c i="3" r="BK249"/>
  <c r="J107"/>
  <c r="BK244"/>
  <c r="BK135"/>
  <c r="J221"/>
  <c r="BK263"/>
  <c r="BK107"/>
  <c i="2" r="BK121"/>
  <c i="3" r="BK261"/>
  <c r="BK124"/>
  <c r="BK217"/>
  <c r="J160"/>
  <c r="J254"/>
  <c r="J169"/>
  <c r="BK185"/>
  <c i="2" r="BK115"/>
  <c r="J83"/>
  <c i="3" r="BK175"/>
  <c r="J261"/>
  <c r="J197"/>
  <c r="BK278"/>
  <c r="BK199"/>
  <c r="BK230"/>
  <c i="2" r="J126"/>
  <c i="3" r="BK193"/>
  <c r="BK273"/>
  <c r="BK235"/>
  <c r="BK169"/>
  <c r="BK270"/>
  <c r="J203"/>
  <c r="BK90"/>
  <c r="J90"/>
  <c i="2" r="BK110"/>
  <c i="3" r="BK197"/>
  <c r="J279"/>
  <c r="BK209"/>
  <c r="J273"/>
  <c r="J183"/>
  <c r="J217"/>
  <c i="2" r="J121"/>
  <c r="J89"/>
  <c i="3" r="J195"/>
  <c r="J249"/>
  <c r="BK179"/>
  <c r="BK265"/>
  <c r="J193"/>
  <c r="J211"/>
  <c i="1" r="AS54"/>
  <c i="3" r="BK101"/>
  <c r="BK183"/>
  <c r="J244"/>
  <c r="J135"/>
  <c r="J209"/>
  <c i="2" r="F37"/>
  <c i="3" r="BK145"/>
  <c i="2" r="BK89"/>
  <c r="BK95"/>
  <c i="3" r="J177"/>
  <c r="J265"/>
  <c r="BK166"/>
  <c r="J239"/>
  <c r="J114"/>
  <c r="BK154"/>
  <c i="2" r="BK83"/>
  <c r="BK105"/>
  <c i="3" r="J166"/>
  <c r="J267"/>
  <c r="BK139"/>
  <c r="J230"/>
  <c r="J124"/>
  <c i="2" r="J98"/>
  <c i="3" r="BK279"/>
  <c r="J128"/>
  <c r="BK224"/>
  <c r="J145"/>
  <c r="BK214"/>
  <c r="J101"/>
  <c r="BK162"/>
  <c i="2" r="J95"/>
  <c i="3" r="J154"/>
  <c r="J258"/>
  <c r="BK189"/>
  <c r="BK148"/>
  <c r="BK258"/>
  <c r="BK177"/>
  <c r="J199"/>
  <c i="2" r="J118"/>
  <c r="BK126"/>
  <c i="3" r="J270"/>
  <c r="J148"/>
  <c r="J185"/>
  <c r="J263"/>
  <c r="BK160"/>
  <c r="J189"/>
  <c i="2" r="J105"/>
  <c r="J115"/>
  <c i="3" r="J224"/>
  <c r="J97"/>
  <c r="BK195"/>
  <c r="BK97"/>
  <c r="BK211"/>
  <c r="BK239"/>
  <c r="J139"/>
  <c i="2" l="1" r="BK82"/>
  <c r="J82"/>
  <c r="J60"/>
  <c r="BK104"/>
  <c r="J104"/>
  <c r="J61"/>
  <c r="P82"/>
  <c r="R104"/>
  <c i="3" r="P89"/>
  <c r="T248"/>
  <c r="P260"/>
  <c r="T260"/>
  <c r="R269"/>
  <c r="P277"/>
  <c r="P276"/>
  <c i="2" r="R82"/>
  <c r="R81"/>
  <c r="T104"/>
  <c i="3" r="T89"/>
  <c r="R248"/>
  <c r="R260"/>
  <c r="P269"/>
  <c r="BK277"/>
  <c r="J277"/>
  <c r="J67"/>
  <c r="R277"/>
  <c r="R276"/>
  <c i="2" r="T82"/>
  <c r="T81"/>
  <c r="P104"/>
  <c i="3" r="BK89"/>
  <c r="J89"/>
  <c r="J61"/>
  <c r="R89"/>
  <c r="R88"/>
  <c r="R87"/>
  <c r="BK248"/>
  <c r="J248"/>
  <c r="J63"/>
  <c r="P248"/>
  <c r="BK260"/>
  <c r="J260"/>
  <c r="J64"/>
  <c r="BK269"/>
  <c r="J269"/>
  <c r="J65"/>
  <c r="T269"/>
  <c r="T277"/>
  <c r="T276"/>
  <c r="BK243"/>
  <c r="J243"/>
  <c r="J62"/>
  <c r="J52"/>
  <c r="BE90"/>
  <c r="BE97"/>
  <c r="BE124"/>
  <c r="BE128"/>
  <c r="BE169"/>
  <c r="BE195"/>
  <c r="BE209"/>
  <c r="BE217"/>
  <c r="BE230"/>
  <c r="BE244"/>
  <c r="BE254"/>
  <c r="BE258"/>
  <c r="BE270"/>
  <c r="BE101"/>
  <c r="BE107"/>
  <c r="BE114"/>
  <c r="BE120"/>
  <c r="BE145"/>
  <c r="BE148"/>
  <c r="BE160"/>
  <c r="BE185"/>
  <c r="BE189"/>
  <c r="BE193"/>
  <c r="BE221"/>
  <c r="BE249"/>
  <c r="BE261"/>
  <c r="E48"/>
  <c r="F55"/>
  <c r="BE197"/>
  <c r="BE211"/>
  <c r="BE278"/>
  <c r="BE279"/>
  <c r="BE135"/>
  <c r="BE139"/>
  <c r="BE154"/>
  <c r="BE162"/>
  <c r="BE166"/>
  <c r="BE175"/>
  <c r="BE177"/>
  <c r="BE179"/>
  <c r="BE183"/>
  <c r="BE199"/>
  <c r="BE203"/>
  <c r="BE214"/>
  <c r="BE224"/>
  <c r="BE235"/>
  <c r="BE239"/>
  <c r="BE263"/>
  <c r="BE265"/>
  <c r="BE267"/>
  <c r="BE273"/>
  <c i="2" r="E48"/>
  <c r="J52"/>
  <c r="BE89"/>
  <c r="BE110"/>
  <c r="BE115"/>
  <c r="BE126"/>
  <c r="F55"/>
  <c r="BE83"/>
  <c r="BE95"/>
  <c r="BE98"/>
  <c r="BE105"/>
  <c r="BE118"/>
  <c r="BE121"/>
  <c i="1" r="BD55"/>
  <c i="3" r="J34"/>
  <c i="1" r="AW56"/>
  <c i="2" r="F36"/>
  <c i="1" r="BC55"/>
  <c i="2" r="J34"/>
  <c i="1" r="AW55"/>
  <c i="3" r="F34"/>
  <c i="1" r="BA56"/>
  <c i="2" r="F34"/>
  <c i="1" r="BA55"/>
  <c i="2" r="F35"/>
  <c i="1" r="BB55"/>
  <c i="3" r="F36"/>
  <c i="1" r="BC56"/>
  <c i="3" r="F35"/>
  <c i="1" r="BB56"/>
  <c i="3" r="F37"/>
  <c i="1" r="BD56"/>
  <c r="BD54"/>
  <c r="W33"/>
  <c i="2" l="1" r="P81"/>
  <c i="1" r="AU55"/>
  <c i="3" r="T88"/>
  <c r="T87"/>
  <c r="P88"/>
  <c r="P87"/>
  <c i="1" r="AU56"/>
  <c i="2" r="BK81"/>
  <c r="J81"/>
  <c i="3" r="BK276"/>
  <c r="J276"/>
  <c r="J66"/>
  <c r="BK88"/>
  <c r="BK87"/>
  <c r="J87"/>
  <c r="J59"/>
  <c i="2" r="J30"/>
  <c i="1" r="AG55"/>
  <c r="BC54"/>
  <c r="W32"/>
  <c r="BA54"/>
  <c r="W30"/>
  <c r="BB54"/>
  <c r="W31"/>
  <c i="3" r="F33"/>
  <c i="1" r="AZ56"/>
  <c i="3" r="J33"/>
  <c i="1" r="AV56"/>
  <c r="AT56"/>
  <c i="2" r="J33"/>
  <c i="1" r="AV55"/>
  <c r="AT55"/>
  <c i="2" r="F33"/>
  <c i="1" r="AZ55"/>
  <c i="3" l="1" r="J88"/>
  <c r="J60"/>
  <c i="2" r="J59"/>
  <c r="J39"/>
  <c i="1" r="AN55"/>
  <c r="AU54"/>
  <c r="AW54"/>
  <c r="AK30"/>
  <c i="3" r="J30"/>
  <c i="1" r="AG56"/>
  <c r="AG54"/>
  <c r="AK26"/>
  <c r="AZ54"/>
  <c r="W29"/>
  <c r="AX54"/>
  <c r="AY54"/>
  <c i="3" l="1" r="J39"/>
  <c i="1"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<sst xmlns="http://schemas.openxmlformats.org/spreadsheetml/2006/main">
  <si>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</si>
  <si>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</si>
  <si>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</si>
  <si>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</si>
  <si>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</si>
  <si>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{7f2408bc-c079-448c-b30f-b8a031ebb52c}</t>
  </si>
  <si>
    <t>0,001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</si>
  <si>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</si>
  <si>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</si>
  <si>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</si>
  <si>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</si>
  <si>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</si>
  <si>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</si>
  <si>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20-21_4_SPU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</si>
  <si>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</si>
  <si>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0,01</t>
  </si>
  <si>
    <t>Stavba:</t>
  </si>
  <si>
    <t>Protipovodňová opatření OP1 se zelení KZ4 v k.ú. Choltice</t>
  </si>
  <si>
    <t>0,1</t>
  </si>
  <si>
    <t>KSO:</t>
  </si>
  <si>
    <t>822 29</t>
  </si>
  <si>
    <t>CC-CZ:</t>
  </si>
  <si>
    <t/>
  </si>
  <si>
    <t>1</t>
  </si>
  <si>
    <t>Místo:</t>
  </si>
  <si>
    <t>OP1 se zelení KZ4 v k.ú. Choltice</t>
  </si>
  <si>
    <t>Datum:</t>
  </si>
  <si>
    <t>15. 2. 2023</t>
  </si>
  <si>
    <t>10</t>
  </si>
  <si>
    <t>100</t>
  </si>
  <si>
    <t>Zadavatel:</t>
  </si>
  <si>
    <t>IČ:</t>
  </si>
  <si>
    <t>ČR-SPÚ,Krajský pozemkový úřad pro Pardubický kraj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</si>
  <si>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</si>
  <si>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</si>
  <si>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</si>
  <si>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</si>
  <si>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</si>
  <si>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</si>
  <si>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</si>
  <si>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</si>
  <si>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</si>
  <si>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</si>
  <si>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</si>
  <si>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</si>
  <si>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</si>
  <si>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</si>
  <si>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</si>
  <si>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</si>
  <si>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</si>
  <si>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</si>
  <si>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</si>
  <si>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</si>
  <si>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</si>
  <si>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</si>
  <si>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</si>
  <si>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</si>
  <si>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</si>
  <si>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</si>
  <si>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</si>
  <si>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</si>
  <si>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</si>
  <si>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</si>
  <si>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</si>
  <si>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</si>
  <si>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</si>
  <si>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</si>
  <si>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</si>
  <si>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</si>
  <si>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</si>
  <si>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</si>
  <si>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</si>
  <si>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</si>
  <si>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</si>
  <si>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</si>
  <si>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</si>
  <si>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</si>
  <si>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</si>
  <si>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</si>
  <si>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</si>
  <si>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</si>
  <si>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</si>
  <si>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00.1</t>
  </si>
  <si>
    <t xml:space="preserve">Vedlejší a ostatní náklady </t>
  </si>
  <si>
    <t>STA</t>
  </si>
  <si>
    <t>{c7e9926b-f814-4705-a0ae-b17b3942c266}</t>
  </si>
  <si>
    <t>2</t>
  </si>
  <si>
    <t>SO 01</t>
  </si>
  <si>
    <t>Příkop</t>
  </si>
  <si>
    <t>{47f30d39-0775-49c0-b6c4-0aad343f865b}</t>
  </si>
  <si>
    <t>KRYCÍ LIST SOUPISU PRACÍ</t>
  </si>
  <si>
    <t>Objekt:</t>
  </si>
  <si>
    <t xml:space="preserve">SO 00.1 - Vedlejší a ostatní náklady </t>
  </si>
  <si>
    <t>VDI projekt s.r.o.</t>
  </si>
  <si>
    <t>REKAPITULACE ČLENĚNÍ SOUPISU PRACÍ</t>
  </si>
  <si>
    <t>Kód dílu - Popis</t>
  </si>
  <si>
    <t>Cena celkem [CZK]</t>
  </si>
  <si>
    <t>-1</t>
  </si>
  <si>
    <t>VRN1 - Průzkumné, geodetické a projektové práce</t>
  </si>
  <si>
    <t>VRN3 - Regulace a ochrana dopravy (i pěší)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</si>
  <si>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</si>
  <si>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</si>
  <si>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</si>
  <si>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</si>
  <si>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</si>
  <si>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</si>
  <si>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</si>
  <si>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</si>
  <si>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</si>
  <si>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</si>
  <si>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</si>
  <si>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</si>
  <si>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</si>
  <si>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VRN1</t>
  </si>
  <si>
    <t>Průzkumné, geodetické a projektové práce</t>
  </si>
  <si>
    <t>4</t>
  </si>
  <si>
    <t>ROZPOCET</t>
  </si>
  <si>
    <t>K</t>
  </si>
  <si>
    <t>012203000</t>
  </si>
  <si>
    <t>Geodetické práce při provádění stavby</t>
  </si>
  <si>
    <t>Kč</t>
  </si>
  <si>
    <t>CS ÚRS 2023 01</t>
  </si>
  <si>
    <t>1024</t>
  </si>
  <si>
    <t>1900960938</t>
  </si>
  <si>
    <t>Online PSC</t>
  </si>
  <si>
    <t>https://podminky.urs.cz/item/CS_URS_2023_01/012203000</t>
  </si>
  <si>
    <t>PSC</t>
  </si>
  <si>
    <t xml:space="preserve">Poznámka k souboru cen:_x000d_
1. Více informací o volbě, obsahu a způsobu ocenění jednotlivých titulů viz Příloha 01 Průzkumné, geodetické a projektové práce._x000d_
</t>
  </si>
  <si>
    <t>P</t>
  </si>
  <si>
    <t>Poznámka k položce:_x000d_
Geodetické práce při provádění stavby - výškové a polohové vytýčení stavby i stromů, vytyčení inž.sítí</t>
  </si>
  <si>
    <t>VV</t>
  </si>
  <si>
    <t>"pro SO 01"1</t>
  </si>
  <si>
    <t>Součet</t>
  </si>
  <si>
    <t>012303000</t>
  </si>
  <si>
    <t>Geodetické práce po výstavbě</t>
  </si>
  <si>
    <t>-1234784138</t>
  </si>
  <si>
    <t>https://podminky.urs.cz/item/CS_URS_2023_01/012303000</t>
  </si>
  <si>
    <t>Poznámka k položce:_x000d_
Geodetické práce po výstavbě - zaměření skutečného provedení díla ke kolaudaci stavby</t>
  </si>
  <si>
    <t>3</t>
  </si>
  <si>
    <t>012303000.R</t>
  </si>
  <si>
    <t>Geodetické práce po výstavbě - geometrický oddělovací plán pro majetkové vypořádání vlastnických vztahu, potvrzený katastrálním úřadem.</t>
  </si>
  <si>
    <t>989961139</t>
  </si>
  <si>
    <t>013254000</t>
  </si>
  <si>
    <t>Dokumentace skutečného provedení stavby</t>
  </si>
  <si>
    <t>1019568419</t>
  </si>
  <si>
    <t>https://podminky.urs.cz/item/CS_URS_2023_01/013254000</t>
  </si>
  <si>
    <t>Poznámka k položce:_x000d_
Dokumentace skutečného provedení stavby - 4x tištěná, 1x na CD</t>
  </si>
  <si>
    <t>VRN3</t>
  </si>
  <si>
    <t>Regulace a ochrana dopravy (i pěší)</t>
  </si>
  <si>
    <t>5</t>
  </si>
  <si>
    <t>030001000</t>
  </si>
  <si>
    <t>Zařízení staveniště</t>
  </si>
  <si>
    <t>1899065872</t>
  </si>
  <si>
    <t>https://podminky.urs.cz/item/CS_URS_2023_01/030001000</t>
  </si>
  <si>
    <t xml:space="preserve">Poznámka k souboru cen:_x000d_
1. Více informací o volbě, obsahu a způsobu ocenění jednotlivých titulů viz příslušné Přílohy 01 až 09._x000d_
</t>
  </si>
  <si>
    <t>6</t>
  </si>
  <si>
    <t>032903000</t>
  </si>
  <si>
    <t>Náklady na provoz a údržbu vybavení staveniště</t>
  </si>
  <si>
    <t>-283389334</t>
  </si>
  <si>
    <t>https://podminky.urs.cz/item/CS_URS_2023_01/032903000</t>
  </si>
  <si>
    <t xml:space="preserve">Poznámka k souboru cen:_x000d_
1. Více informací o volbě, obsahu a způsobu ocenění jednotlivých titulů viz Příloha 03 Zařízení staveniště._x000d_
</t>
  </si>
  <si>
    <t>7</t>
  </si>
  <si>
    <t>034403000.R</t>
  </si>
  <si>
    <t xml:space="preserve">Dopravní značení na staveništi - DIO v průběhu výstavby dle TP66 - osazení dočasného dopr.značení vč.opatření pro zajištění dopravy a přístupů - zřízení a odstranění, manipulace, pronájmu vč.projektu, projednání a zajištění dopr. inženýrského rozhodnutí </t>
  </si>
  <si>
    <t>-1438516914</t>
  </si>
  <si>
    <t>8</t>
  </si>
  <si>
    <t>034403001.R</t>
  </si>
  <si>
    <t xml:space="preserve">Pomocné práce zajištění nebo řízení regulaci a ochranu dopravy - úhrnná částka musí obsahovat veškeré nákl.na dočasné úpravy a regulaci dopr.(i pěší) na staveništi </t>
  </si>
  <si>
    <t>1427948379</t>
  </si>
  <si>
    <t>" přístupu k nemovitostem (např.lávky, nájezdy) a zajištění staveniště dle BOZP (ochranná oplocení, zajištění výkopů a pod..)-pro SO 01"1</t>
  </si>
  <si>
    <t>9</t>
  </si>
  <si>
    <t>034503000</t>
  </si>
  <si>
    <t>Informační tabule na staveništi</t>
  </si>
  <si>
    <t>-1721542960</t>
  </si>
  <si>
    <t>https://podminky.urs.cz/item/CS_URS_2023_01/034503000</t>
  </si>
  <si>
    <t>"tabule publicity dle vzoru investora"2</t>
  </si>
  <si>
    <t>039103000</t>
  </si>
  <si>
    <t>Rozebrání, bourání a odvoz zařízení staveniště</t>
  </si>
  <si>
    <t>593822145</t>
  </si>
  <si>
    <t>https://podminky.urs.cz/item/CS_URS_2023_01/039103000</t>
  </si>
  <si>
    <t>SO 01 - Příkop</t>
  </si>
  <si>
    <t>příkop OP1 v k.ú. Choltice</t>
  </si>
  <si>
    <t>HSV - HSV</t>
  </si>
  <si>
    <t xml:space="preserve">    1 - Zemní práce</t>
  </si>
  <si>
    <t xml:space="preserve">    2 - Zakládání</t>
  </si>
  <si>
    <t xml:space="preserve">    4 - Vodorovné konstrukce</t>
  </si>
  <si>
    <t xml:space="preserve">    9 - Ostatní konstrukce a práce-bourání</t>
  </si>
  <si>
    <t xml:space="preserve">    998 - Přesun hmot</t>
  </si>
  <si>
    <t>M - Práce a dodávky M</t>
  </si>
  <si>
    <t xml:space="preserve">    35-M - Montáž čerpadel, kompr.a vodoh.zař.</t>
  </si>
  <si>
    <t>HSV</t>
  </si>
  <si>
    <t>Zemní práce</t>
  </si>
  <si>
    <t>111301111</t>
  </si>
  <si>
    <t>Sejmutí drnu tl. do 100 mm, v jakékoliv ploše</t>
  </si>
  <si>
    <t>m2</t>
  </si>
  <si>
    <t>-777152019</t>
  </si>
  <si>
    <t>https://podminky.urs.cz/item/CS_URS_2023_01/111301111</t>
  </si>
  <si>
    <t xml:space="preserve">Poznámka k souboru cen:_x000d_
1. V cenách jsou započteny i náklady na nařezání, vyrýpnutí, vyzvednutí, přemístění a složení sejmutého drnu na vzdálenost do 50 m nebo s naložením na dopravní prostředek._x000d_
2. V ceně nejsou započteny náklady na zálivku před sejmutím drnu. Pro tyto práce lze použít ceny části C02 souboru cen 185 80-43 Zalití rostlin vodou._x000d_
3. Ceny jsou určeny jen pro sejmutí drnu pro drnování._x000d_
4. Sejmutím drnu se rozumí sejmutí pláství nebo pásů drnu v takové jakosti, aby se jich mohlo použít pro další drnování._x000d_
5. Ceny nejsou určeny k pokládce travního drnu (koberce). Tyto práce se oceňují cenami souboru cen 181 4.-11 Založení trávníku_x000d_
6. Ceny lze použít při zakládání záhonů pro výsadbu rostlin z důvodu snížení profilu terénu._x000d_
</t>
  </si>
  <si>
    <t>"dle PD D.1.2.2 - vrstva po obilí + tráva"</t>
  </si>
  <si>
    <t>"příkop + jímka"1006,1+95,6</t>
  </si>
  <si>
    <t>"zbývající plocha pozemku k zatravnění"2686-1101,7</t>
  </si>
  <si>
    <t>121151125</t>
  </si>
  <si>
    <t>Sejmutí ornice strojně při souvislé ploše přes 500 m2, tl. vrstvy přes 250 do 300 mm</t>
  </si>
  <si>
    <t>247829938</t>
  </si>
  <si>
    <t>https://podminky.urs.cz/item/CS_URS_2023_01/121151125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</si>
  <si>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</si>
  <si>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"dle PD D.1.2.2 - v místě příkopu a jímky"1006,1+95,6</t>
  </si>
  <si>
    <t>122251104</t>
  </si>
  <si>
    <t>Odkopávky a prokopávky nezapažené strojně v hornině třídy těžitelnosti I skupiny 3 přes 100 do 500 m3</t>
  </si>
  <si>
    <t>m3</t>
  </si>
  <si>
    <t>-1031871909</t>
  </si>
  <si>
    <t>https://podminky.urs.cz/item/CS_URS_2023_01/122251104</t>
  </si>
  <si>
    <t xml:space="preserve">Poznámka k souboru cen:_x000d_
1. V cenách jsou započteny i náklady na přehození výkopku na vzdálenost do 3 m nebo naložení na dopravní prostředek._x000d_
</t>
  </si>
  <si>
    <t>"dle PD D.1.2.2 - příkop"175,3*3,15</t>
  </si>
  <si>
    <t>"jímka"22,6*8,1*0,75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</si>
  <si>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</si>
  <si>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</si>
  <si>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1780167223</t>
  </si>
  <si>
    <t>https://podminky.urs.cz/item/CS_URS_2023_01/162451105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</si>
  <si>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</si>
  <si>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"ornice ze stavby na meziskládku"</t>
  </si>
  <si>
    <t>"dle PD - příkop"175,3*6,7*0,15</t>
  </si>
  <si>
    <t>"zbývající plocha pozemku k zatravnění"(2686-1101,7)*0,10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</si>
  <si>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</si>
  <si>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</si>
  <si>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-587876494</t>
  </si>
  <si>
    <t>https://podminky.urs.cz/item/CS_URS_2023_01/162751117</t>
  </si>
  <si>
    <t>"přebytek zeminy"689,49</t>
  </si>
  <si>
    <t>"vrstva po obilí"2686*0,1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</si>
  <si>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</si>
  <si>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</si>
  <si>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-1320810735</t>
  </si>
  <si>
    <t>https://podminky.urs.cz/item/CS_URS_2023_01/162751119</t>
  </si>
  <si>
    <t>"do 20km"958,09*10</t>
  </si>
  <si>
    <t>167151111</t>
  </si>
  <si>
    <t>Nakládání, skládání a překládání neulehlého výkopku nebo sypaniny strojně nakládání, množství přes 100 m3, z hornin třídy těžitelnosti I, skupiny 1 až 3</t>
  </si>
  <si>
    <t>2840722</t>
  </si>
  <si>
    <t>https://podminky.urs.cz/item/CS_URS_2023_01/167151111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</si>
  <si>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</si>
  <si>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"ornice z meziskládky dle pol.č.162451105"334,607</t>
  </si>
  <si>
    <t>171201201</t>
  </si>
  <si>
    <t>Uložení sypaniny na skládky nebo meziskládky bez hutnění s upravením uložené sypaniny do předepsaného tvaru</t>
  </si>
  <si>
    <t>-1292235963</t>
  </si>
  <si>
    <t>https://podminky.urs.cz/item/CS_URS_2023_01/171201201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</si>
  <si>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</si>
  <si>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"vrstva po obilí + tráva"2686*0,1</t>
  </si>
  <si>
    <t>"ornice - na meziskládku"1101,7*0,3</t>
  </si>
  <si>
    <t>"odkopávky"689,49</t>
  </si>
  <si>
    <t>171201221</t>
  </si>
  <si>
    <t>Poplatek za uložení stavebního odpadu na skládce (skládkovné) zeminy a kamení zatříděného do Katalogu odpadů pod kódem 17 05 04</t>
  </si>
  <si>
    <t>t</t>
  </si>
  <si>
    <t>2069751805</t>
  </si>
  <si>
    <t>https://podminky.urs.cz/item/CS_URS_2023_01/171201221</t>
  </si>
  <si>
    <t xml:space="preserve">Poznámka k souboru cen:_x000d_
1. Ceny uvedené v souboru cen je doporučeno upravit podle aktuálních cen místně příslušné skládky._x000d_
2. V cenách je započítán poplatek za ukládání odpadu dle zákona 185/2001 Sb._x000d_
</t>
  </si>
  <si>
    <t>"dle pol.č.162751117"958,09*1,8</t>
  </si>
  <si>
    <t>181451122</t>
  </si>
  <si>
    <t>Založení trávníku na půdě předem připravené plochy přes 1000 m2 výsevem včetně utažení lučního na svahu přes 1:5 do 1:2</t>
  </si>
  <si>
    <t>-1748719001</t>
  </si>
  <si>
    <t>https://podminky.urs.cz/item/CS_URS_2023_01/181451122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</si>
  <si>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</si>
  <si>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"dle PD - příkop"175,3*6,7</t>
  </si>
  <si>
    <t>11</t>
  </si>
  <si>
    <t>M</t>
  </si>
  <si>
    <t>005724800.R</t>
  </si>
  <si>
    <t>Travní směs krajinná 15g/m2 dle místních druhů, určí investor</t>
  </si>
  <si>
    <t>kg</t>
  </si>
  <si>
    <t>998219788</t>
  </si>
  <si>
    <t>2758,81*0,015</t>
  </si>
  <si>
    <t>12</t>
  </si>
  <si>
    <t>182151111</t>
  </si>
  <si>
    <t>Svahování trvalých svahů do projektovaných profilů strojně s potřebným přemístěním výkopku při svahování v zářezech v hornině třídy těžitelnosti I, skupiny 1 až 3</t>
  </si>
  <si>
    <t>1081871920</t>
  </si>
  <si>
    <t>https://podminky.urs.cz/item/CS_URS_2023_01/182151111</t>
  </si>
  <si>
    <t xml:space="preserve">Poznámka k souboru cen:_x000d_
1. Ceny jsou určeny pro svahování všech nově zřizovaných ploch výkopů nebo násypů ve sklonu přes 1:5._x000d_
2. Úprava ploch vodorovných nebo ve sklonu do 1 : 5 se oceňuje cenami souboru cen 181 Úprava pláně vyrovnáním výškových rozdílů strojně._x000d_
</t>
  </si>
  <si>
    <t>13</t>
  </si>
  <si>
    <t>182301132</t>
  </si>
  <si>
    <t>Rozprostření a urovnání ornice ve svahu sklonu přes 1:5 strojně při souvislé ploše přes 500 m2, tl. vrstvy do 200 mm</t>
  </si>
  <si>
    <t>-1864693587</t>
  </si>
  <si>
    <t>https://podminky.urs.cz/item/CS_URS_2023_01/182301132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</si>
  <si>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</si>
  <si>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14</t>
  </si>
  <si>
    <t>10364101</t>
  </si>
  <si>
    <t>zemina pro terénní úpravy - ornice</t>
  </si>
  <si>
    <t>-2003400196</t>
  </si>
  <si>
    <t>"v případě nedostatku kvalitní ornice - předpoklad"80*1,8</t>
  </si>
  <si>
    <t>183101221</t>
  </si>
  <si>
    <t>Hloubení jamek pro vysazování rostlin v zemině skupiny 1 až 4 s výměnou půdy z 50% v rovině nebo na svahu do 1:5, objemu přes 0,40 do 1,00 m3</t>
  </si>
  <si>
    <t>kus</t>
  </si>
  <si>
    <t>-1077989064</t>
  </si>
  <si>
    <t>https://podminky.urs.cz/item/CS_URS_2023_01/183101221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</si>
  <si>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na:_x000d_
a) uložení odpadu na skládku,_x000d_
b) substrát, tyto náklady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</si>
  <si>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"předpoklad 15 stromů ve sponu po 10m"15</t>
  </si>
  <si>
    <t>16</t>
  </si>
  <si>
    <t>10321100</t>
  </si>
  <si>
    <t>zahradní substrát pro výsadbu VL</t>
  </si>
  <si>
    <t>835395946</t>
  </si>
  <si>
    <t>0,5*15</t>
  </si>
  <si>
    <t>7,5*0,4 "Přepočtené koeficientem množství</t>
  </si>
  <si>
    <t>17</t>
  </si>
  <si>
    <t>183403253</t>
  </si>
  <si>
    <t>Obdělání půdy hrabáním na svahu přes 1:5 do 1:2</t>
  </si>
  <si>
    <t>1950882865</t>
  </si>
  <si>
    <t>https://podminky.urs.cz/item/CS_URS_2023_01/183403253</t>
  </si>
  <si>
    <t xml:space="preserve">Poznámka k souboru cen:_x000d_
1. Každé opakované obdělání půdy se oceňuje samostatně._x000d_
2. Ceny -3114 a -3115 lze použít i pro obdělání půdy aktivními branami._x000d_
</t>
  </si>
  <si>
    <t>18</t>
  </si>
  <si>
    <t>183911111.R</t>
  </si>
  <si>
    <t>Ochrana dřevin chemickým postřikem ručně</t>
  </si>
  <si>
    <t>766139388</t>
  </si>
  <si>
    <t>"stromy"15</t>
  </si>
  <si>
    <t>19</t>
  </si>
  <si>
    <t>R59</t>
  </si>
  <si>
    <t xml:space="preserve">ochranný nátěr  1 kg/ 10ks</t>
  </si>
  <si>
    <t>-529533865</t>
  </si>
  <si>
    <t>15*0,1</t>
  </si>
  <si>
    <t>20</t>
  </si>
  <si>
    <t>184102115</t>
  </si>
  <si>
    <t>Výsadba dřeviny s balem do předem vyhloubené jamky se zalitím v rovině nebo na svahu do 1:5, při průměru balu přes 500 do 600 mm</t>
  </si>
  <si>
    <t>-320064265</t>
  </si>
  <si>
    <t>https://podminky.urs.cz/item/CS_URS_2023_01/184102115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</si>
  <si>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</si>
  <si>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02650381.R</t>
  </si>
  <si>
    <t xml:space="preserve">jeřáb břek, velikost 10-12, bal, výška nasazení koruny min. 2,2 m </t>
  </si>
  <si>
    <t>1395738363</t>
  </si>
  <si>
    <t>22</t>
  </si>
  <si>
    <t>25191155.R</t>
  </si>
  <si>
    <t>hnojivo průmyslové tablety</t>
  </si>
  <si>
    <t>2141332894</t>
  </si>
  <si>
    <t>Stromy budou při výsadbě přihnojeny zásobními tabletami (např. typu Silvamix) v dávce 5 tablety na jeden strom.</t>
  </si>
  <si>
    <t>15*5</t>
  </si>
  <si>
    <t>23</t>
  </si>
  <si>
    <t>184215133</t>
  </si>
  <si>
    <t>Ukotvení dřeviny kůly v rovině nebo na svahu do 1:5 třemi kůly, délky přes 2 do 3 m</t>
  </si>
  <si>
    <t>1013602762</t>
  </si>
  <si>
    <t>https://podminky.urs.cz/item/CS_URS_2023_01/184215133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</si>
  <si>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</si>
  <si>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24</t>
  </si>
  <si>
    <t>60591255</t>
  </si>
  <si>
    <t>kůl vyvazovací dřevěný impregnovaný D 8cm dl 2,5m</t>
  </si>
  <si>
    <t>-25610356</t>
  </si>
  <si>
    <t>3*15</t>
  </si>
  <si>
    <t>25</t>
  </si>
  <si>
    <t>R56</t>
  </si>
  <si>
    <t xml:space="preserve">příčka  d.35 cm  - specifikace dle PD</t>
  </si>
  <si>
    <t>-666279184</t>
  </si>
  <si>
    <t>26</t>
  </si>
  <si>
    <t>R58</t>
  </si>
  <si>
    <t>vázací popruh - šířka: 25 mm, materiál: polypropylen</t>
  </si>
  <si>
    <t>bm</t>
  </si>
  <si>
    <t>2106672887</t>
  </si>
  <si>
    <t>15*1,5</t>
  </si>
  <si>
    <t>27</t>
  </si>
  <si>
    <t>184801121</t>
  </si>
  <si>
    <t>Ošetření vysazených dřevin solitérních v rovině nebo na svahu do 1:5</t>
  </si>
  <si>
    <t>-164103079</t>
  </si>
  <si>
    <t>https://podminky.urs.cz/item/CS_URS_2023_01/184801121</t>
  </si>
  <si>
    <t xml:space="preserve">Poznámka k souboru cen:_x000d_
1. V cenách jsou započteny i náklady na odplevelení s nakypřením nebo vypletí, odstranění poškozených částí dřeviny s případným složením odpadu na hromady, naložením na dopravní prostředek a odvozem do 20 km a s jeho složením._x000d_
2. Ceny jsou určeny pouze pro jednorázové ošetření._x000d_
3. V cenách nejsou započteny náklady na:_x000d_
a) zalití rostlin; zalití se oceňuje cenami části C02 souboru cen 185 80-43 Zalití rostlin vodou,_x000d_
b) chemické odplevelení; tyto práce se oceňují cenami části A02 souboru cen 184 80-26 Chemické odplevelení po založení kultury,_x000d_
c) hnojení; tyto práce se oceňují cenami části A02 souboru cen 184 85-11 Hnojení roztokem hnojiva nebo 185 80-21 Hnojení,_x000d_
d) řez; tyto práce se oceňují cenami části C02 souboru cen 184 80-61 Řez stromů nebo keřů._x000d_
4. V cenách o sklonu svahu přes 1:1 jsou uvažovány podmínky pro svahy běžně schůdné; bez použití lezeckých technik. V opačném případě se tyto náklady oceňují individuálně._x000d_
</t>
  </si>
  <si>
    <t>28</t>
  </si>
  <si>
    <t>184802621</t>
  </si>
  <si>
    <t>Chemické odplevelení po založení kultury na svahu přes 1:5 do 1:2 postřikem na široko</t>
  </si>
  <si>
    <t>CS ÚRS 2021 01</t>
  </si>
  <si>
    <t>795135135</t>
  </si>
  <si>
    <t>https://podminky.urs.cz/item/CS_URS_2021_01/184802621</t>
  </si>
  <si>
    <t xml:space="preserve">Poznámka k souboru cen:_x000d_
1. Ceny -2613, -2617, -2623, -2627, -2633, -2637, -2643 a -2647 jsou určeny pro odplevelení ploch o ploše do 10 m2 jednotlivě, nebo pro odstranění hnízd plevelů o ploše do 20 m2 jednotlivě vzdálených od sebe nejméně 5 m._x000d_
2. Ceny nelze použít pro chemické odplevelení trávníku; tyto práce se oceňují cenami části A02 souboru cen 184 80-2 . Chemické odplevelení před založením kultury._x000d_
3. V cenách -2611 až -2614, -2621 až -2624, -2631 až –2634 a -2641 až -2644 jsou započteny i náklady na dovoz vody do 10 km._x000d_
4. V cenách o sklonu svahu přes 1:1 jsou uvažovány podmínky pro svahy běžně schůdné; bez použití lezeckých technik. V případě použití lezeckých technik se tyto náklady oceňují individuálně._x000d_
</t>
  </si>
  <si>
    <t>29</t>
  </si>
  <si>
    <t>R60</t>
  </si>
  <si>
    <t xml:space="preserve">totální herbicid  </t>
  </si>
  <si>
    <t>1759075781</t>
  </si>
  <si>
    <t>2758,10</t>
  </si>
  <si>
    <t>30</t>
  </si>
  <si>
    <t>184807111.R</t>
  </si>
  <si>
    <t>Ochrana rostlin před okusem zvěři v rovině nebo ve svahu do 1:5 chráničem z rákosu nebo umělé hmoty</t>
  </si>
  <si>
    <t>-1805986348</t>
  </si>
  <si>
    <t>"dle PD"15</t>
  </si>
  <si>
    <t>31</t>
  </si>
  <si>
    <t>R06</t>
  </si>
  <si>
    <t xml:space="preserve">Chránič kmene králičí pletivo, v. 150 cm, délka 25cm  </t>
  </si>
  <si>
    <t>-1568205944</t>
  </si>
  <si>
    <t>32</t>
  </si>
  <si>
    <t>184911431</t>
  </si>
  <si>
    <t>Mulčování vysazených rostlin mulčovací kůrou, tl. přes 100 do 150 mm v rovině nebo na svahu do 1:5</t>
  </si>
  <si>
    <t>-1287702557</t>
  </si>
  <si>
    <t>https://podminky.urs.cz/item/CS_URS_2023_01/184911431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</si>
  <si>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</si>
  <si>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15*2*2</t>
  </si>
  <si>
    <t>33</t>
  </si>
  <si>
    <t>10391100</t>
  </si>
  <si>
    <t>kůra mulčovací VL</t>
  </si>
  <si>
    <t>2017357435</t>
  </si>
  <si>
    <t>60*0,1</t>
  </si>
  <si>
    <t>6*0,153 "Přepočtené koeficientem množství</t>
  </si>
  <si>
    <t>34</t>
  </si>
  <si>
    <t>185803112</t>
  </si>
  <si>
    <t>Ošetření trávníku jednorázové na svahu přes 1:5 do 1:2</t>
  </si>
  <si>
    <t>1894078700</t>
  </si>
  <si>
    <t>https://podminky.urs.cz/item/CS_URS_2023_01/185803112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</si>
  <si>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</si>
  <si>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35</t>
  </si>
  <si>
    <t>185804312</t>
  </si>
  <si>
    <t>Zalití rostlin vodou plochy záhonů jednotlivě přes 20 m2</t>
  </si>
  <si>
    <t>1575733910</t>
  </si>
  <si>
    <t>https://podminky.urs.cz/item/CS_URS_2023_01/185804312</t>
  </si>
  <si>
    <t>"travnatá plocha"2758,81*0,02*2</t>
  </si>
  <si>
    <t>"stromy"15*0,05*2+15*0,08</t>
  </si>
  <si>
    <t>36</t>
  </si>
  <si>
    <t>185851121</t>
  </si>
  <si>
    <t>Dovoz vody pro zálivku rostlin na vzdálenost do 1000 m</t>
  </si>
  <si>
    <t>-2080345744</t>
  </si>
  <si>
    <t>https://podminky.urs.cz/item/CS_URS_2023_01/185851121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</si>
  <si>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</si>
  <si>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"dle pol.č.185804312"113,052</t>
  </si>
  <si>
    <t>37</t>
  </si>
  <si>
    <t>185851129</t>
  </si>
  <si>
    <t>Dovoz vody pro zálivku rostlin Příplatek k ceně za každých dalších i započatých 1000 m</t>
  </si>
  <si>
    <t>488847515</t>
  </si>
  <si>
    <t>https://podminky.urs.cz/item/CS_URS_2023_01/185851129</t>
  </si>
  <si>
    <t>"do 10 km"113,052*9</t>
  </si>
  <si>
    <t>Zakládání</t>
  </si>
  <si>
    <t>38</t>
  </si>
  <si>
    <t>274311126</t>
  </si>
  <si>
    <t>Základové konstrukce z betonu prostého pasy, prahy, věnce a ostruhy ve výkopu nebo na hlavách pilot C 20/25</t>
  </si>
  <si>
    <t>-1187482619</t>
  </si>
  <si>
    <t>https://podminky.urs.cz/item/CS_URS_2023_01/274311126</t>
  </si>
  <si>
    <t xml:space="preserve">Poznámka k souboru cen:_x000d_
1. V cenách jsou započteny i náklady na:_x000d_
a) kontrolu bednění před betonáží, vlastní betonáž zejména čerpadlem betonu, rozhrnutí a hutnění betonu požadované konzistence, uhlazení horního povrchu základu s případnou technologickou přestávkou nutnou pro vytvoření založení dříku opěry nebo pilíře,_x000d_
b) ošetření a ochranu čerstvě uloženého betonu._x000d_
2. V cenách nejsou započteny náklady na:_x000d_
a) zhutnění podkladní vrstvy nebo vyčištění základové spáry u plošného založení,_x000d_
b) zhotovení vrtací šablony pilot nebo odbourání hlav pilot u základu založeného na pilotách._x000d_
</t>
  </si>
  <si>
    <t>"prahy jímky a vtok objekt"0,3*0,9*8,95+1,03*2*1,6*0,7</t>
  </si>
  <si>
    <t>Vodorovné konstrukce</t>
  </si>
  <si>
    <t>39</t>
  </si>
  <si>
    <t>451317777</t>
  </si>
  <si>
    <t>Podklad nebo lože pod dlažbu (přídlažbu) v ploše vodorovné nebo ve sklonu do 1:5, tloušťky od 50 do 100 mm z betonu prostého</t>
  </si>
  <si>
    <t>1422717890</t>
  </si>
  <si>
    <t>https://podminky.urs.cz/item/CS_URS_2023_01/451317777</t>
  </si>
  <si>
    <t xml:space="preserve">Poznámka k souboru cen:_x000d_
1. Ceny lze použít i pro podklad nebo lože pod dlažby silničních příkopů a kuželů._x000d_
2. Ceny nelze použít pro:_x000d_
a) lože rigolů dlážděných, které je započteno v cenách souborů cen 597 . 6- . 1 Rigol dlážděný, 597 17- . 1 Rigol krajnicový s kamennou obrubou a 597 16-1111 Rigol dlážděný z lomového kamene,_x000d_
b) podklad nebo lože pod dlažby (přídlažby) související s vodotečí, které se oceňují cenami části A 01 katalogu 832-1 Hráze a úpravy na tocích - úpravy toků a kanálů._x000d_
3. V cenách -7777 Podklad z prohozené zeminy, -9777 Příplatek za dalších 10 mm tloušťky z prohozené zeminy, -9779 Příplatek za sklon přes 1:5 z prohozené zeminy jsou započteny i náklady na prohození zeminy._x000d_
4. V cenách nejsou započteny náklady na:_x000d_
a) opatření zeminy a její přemístění k místu zabudování, které se oceňují podle ustanovení čl. 3111 Všeobecných podmínek části A 01 tohoto katalogu,_x000d_
b) úpravu pláně, která se oceňuje u silnic cenami části A 01, u dálnic cenami části A 02 katalogu 800-1 Zemní práce,_x000d_
c) odklizení odpadu po prohození zeminy, které se oceňuje cenami části A 01 katalogu 800-1 Zemní práce,_x000d_
d) svahování, které se oceňuje cenami části A 01 katalogu 800-1 Zemní práce._x000d_
</t>
  </si>
  <si>
    <t>Poznámka k položce:_x000d_
betonu prostého C20/25nXF3 tl do 100 mm</t>
  </si>
  <si>
    <t>"dle pol.č.465513228.R"108,45</t>
  </si>
  <si>
    <t>40</t>
  </si>
  <si>
    <t>451577877</t>
  </si>
  <si>
    <t>Podklad nebo lože pod dlažbu (přídlažbu) v ploše vodorovné nebo ve sklonu do 1:5, tloušťky od 30 do 100 mm ze štěrkopísku</t>
  </si>
  <si>
    <t>1022565544</t>
  </si>
  <si>
    <t>https://podminky.urs.cz/item/CS_URS_2023_01/451577877</t>
  </si>
  <si>
    <t>41</t>
  </si>
  <si>
    <t>465513228.R</t>
  </si>
  <si>
    <t>Dlažba z lomového kamene na cementovou maltu s vyspárováním tl 250 mm, spáry zatřeny cement.maltou MC5XF3 vč.dlažby z lomového kamene</t>
  </si>
  <si>
    <t>-1834257821</t>
  </si>
  <si>
    <t>"dle PD D.1.2.6"3,9*4,8+2*3,9*6,6+5*1,6+8,5*2,5+1*9,0</t>
  </si>
  <si>
    <t>Ostatní konstrukce a práce-bourání</t>
  </si>
  <si>
    <t>42</t>
  </si>
  <si>
    <t>936922111.R</t>
  </si>
  <si>
    <t>Norná stěna z desek rovných tl 10 mm, dle PD + kompletní dodávka vč.montáže a materiálu</t>
  </si>
  <si>
    <t>-977412120</t>
  </si>
  <si>
    <t>6,2*1,14</t>
  </si>
  <si>
    <t>43</t>
  </si>
  <si>
    <t>R01</t>
  </si>
  <si>
    <t>Kopané sondy pro ověření průběhu inž. sítí - ruční práce vč. zasypání sond</t>
  </si>
  <si>
    <t>-555720972</t>
  </si>
  <si>
    <t>"dle potřeby pro ověření hloubky tel.kabelu"8</t>
  </si>
  <si>
    <t>44</t>
  </si>
  <si>
    <t>R02</t>
  </si>
  <si>
    <t>Rozvojová péče – do3 let po výsadbě v rozsahu dle specifikace v PD - každý rok</t>
  </si>
  <si>
    <t>998727540</t>
  </si>
  <si>
    <t>"kompletní péče + materiál + zálivka"3</t>
  </si>
  <si>
    <t>45</t>
  </si>
  <si>
    <t>R07</t>
  </si>
  <si>
    <t>Chránička plastová půlená DN110 vč.výstražné fólie - kompletní dodávka + montáž vč.zemních prací a zásypu vhodnou zeminou- výkop cca 0,6x1,5m</t>
  </si>
  <si>
    <t>m</t>
  </si>
  <si>
    <t>459602692</t>
  </si>
  <si>
    <t>"bude provedena na základě skutečného osazení stromů a popžadavků správce inž.sítě"10*5</t>
  </si>
  <si>
    <t>998</t>
  </si>
  <si>
    <t>Přesun hmot</t>
  </si>
  <si>
    <t>46</t>
  </si>
  <si>
    <t>998231311</t>
  </si>
  <si>
    <t>Přesun hmot pro sadovnické a krajinářské úpravy - strojně dopravní vzdálenost do 5000 m</t>
  </si>
  <si>
    <t>1023401845</t>
  </si>
  <si>
    <t>https://podminky.urs.cz/item/CS_URS_2023_01/998231311</t>
  </si>
  <si>
    <t>145,442</t>
  </si>
  <si>
    <t>47</t>
  </si>
  <si>
    <t>998318011</t>
  </si>
  <si>
    <t>Přesun hmot pro meliorační kanály dopravní vzdálenost do 1 000 m</t>
  </si>
  <si>
    <t>-735706231</t>
  </si>
  <si>
    <t>https://podminky.urs.cz/item/CS_URS_2023_01/998318011</t>
  </si>
  <si>
    <t>238,379-145,442</t>
  </si>
  <si>
    <t>Práce a dodávky M</t>
  </si>
  <si>
    <t>35-M</t>
  </si>
  <si>
    <t>Montáž čerpadel, kompr.a vodoh.zař.</t>
  </si>
  <si>
    <t>48</t>
  </si>
  <si>
    <t>350340061.R</t>
  </si>
  <si>
    <t>Montáž hrubé česle - vč.pomocného materiálu</t>
  </si>
  <si>
    <t>64</t>
  </si>
  <si>
    <t>813024280</t>
  </si>
  <si>
    <t>49</t>
  </si>
  <si>
    <t>hrubé česle 1000x1200, šířka průlin 60mm - žárově zinkované, uzamykatelná</t>
  </si>
  <si>
    <t>256</t>
  </si>
  <si>
    <t>-314983469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</si>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</sst>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7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167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167" fontId="10" fillId="0" borderId="0" xfId="0" applyNumberFormat="1" applyFont="1" applyAlignment="1" applyProtection="1"/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167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203000" TargetMode="External" /><Relationship Id="rId2" Type="http://schemas.openxmlformats.org/officeDocument/2006/relationships/hyperlink" Target="https://podminky.urs.cz/item/CS_URS_2023_01/012303000" TargetMode="External" /><Relationship Id="rId3" Type="http://schemas.openxmlformats.org/officeDocument/2006/relationships/hyperlink" Target="https://podminky.urs.cz/item/CS_URS_2023_01/013254000" TargetMode="External" /><Relationship Id="rId4" Type="http://schemas.openxmlformats.org/officeDocument/2006/relationships/hyperlink" Target="https://podminky.urs.cz/item/CS_URS_2023_01/030001000" TargetMode="External" /><Relationship Id="rId5" Type="http://schemas.openxmlformats.org/officeDocument/2006/relationships/hyperlink" Target="https://podminky.urs.cz/item/CS_URS_2023_01/032903000" TargetMode="External" /><Relationship Id="rId6" Type="http://schemas.openxmlformats.org/officeDocument/2006/relationships/hyperlink" Target="https://podminky.urs.cz/item/CS_URS_2023_01/034503000" TargetMode="External" /><Relationship Id="rId7" Type="http://schemas.openxmlformats.org/officeDocument/2006/relationships/hyperlink" Target="https://podminky.urs.cz/item/CS_URS_2023_01/039103000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301111" TargetMode="External" /><Relationship Id="rId2" Type="http://schemas.openxmlformats.org/officeDocument/2006/relationships/hyperlink" Target="https://podminky.urs.cz/item/CS_URS_2023_01/121151125" TargetMode="External" /><Relationship Id="rId3" Type="http://schemas.openxmlformats.org/officeDocument/2006/relationships/hyperlink" Target="https://podminky.urs.cz/item/CS_URS_2023_01/122251104" TargetMode="External" /><Relationship Id="rId4" Type="http://schemas.openxmlformats.org/officeDocument/2006/relationships/hyperlink" Target="https://podminky.urs.cz/item/CS_URS_2023_01/162451105" TargetMode="External" /><Relationship Id="rId5" Type="http://schemas.openxmlformats.org/officeDocument/2006/relationships/hyperlink" Target="https://podminky.urs.cz/item/CS_URS_2023_01/162751117" TargetMode="External" /><Relationship Id="rId6" Type="http://schemas.openxmlformats.org/officeDocument/2006/relationships/hyperlink" Target="https://podminky.urs.cz/item/CS_URS_2023_01/162751119" TargetMode="External" /><Relationship Id="rId7" Type="http://schemas.openxmlformats.org/officeDocument/2006/relationships/hyperlink" Target="https://podminky.urs.cz/item/CS_URS_2023_01/167151111" TargetMode="External" /><Relationship Id="rId8" Type="http://schemas.openxmlformats.org/officeDocument/2006/relationships/hyperlink" Target="https://podminky.urs.cz/item/CS_URS_2023_01/171201201" TargetMode="External" /><Relationship Id="rId9" Type="http://schemas.openxmlformats.org/officeDocument/2006/relationships/hyperlink" Target="https://podminky.urs.cz/item/CS_URS_2023_01/171201221" TargetMode="External" /><Relationship Id="rId10" Type="http://schemas.openxmlformats.org/officeDocument/2006/relationships/hyperlink" Target="https://podminky.urs.cz/item/CS_URS_2023_01/181451122" TargetMode="External" /><Relationship Id="rId11" Type="http://schemas.openxmlformats.org/officeDocument/2006/relationships/hyperlink" Target="https://podminky.urs.cz/item/CS_URS_2023_01/182151111" TargetMode="External" /><Relationship Id="rId12" Type="http://schemas.openxmlformats.org/officeDocument/2006/relationships/hyperlink" Target="https://podminky.urs.cz/item/CS_URS_2023_01/182301132" TargetMode="External" /><Relationship Id="rId13" Type="http://schemas.openxmlformats.org/officeDocument/2006/relationships/hyperlink" Target="https://podminky.urs.cz/item/CS_URS_2023_01/183101221" TargetMode="External" /><Relationship Id="rId14" Type="http://schemas.openxmlformats.org/officeDocument/2006/relationships/hyperlink" Target="https://podminky.urs.cz/item/CS_URS_2023_01/183403253" TargetMode="External" /><Relationship Id="rId15" Type="http://schemas.openxmlformats.org/officeDocument/2006/relationships/hyperlink" Target="https://podminky.urs.cz/item/CS_URS_2023_01/184102115" TargetMode="External" /><Relationship Id="rId16" Type="http://schemas.openxmlformats.org/officeDocument/2006/relationships/hyperlink" Target="https://podminky.urs.cz/item/CS_URS_2023_01/184215133" TargetMode="External" /><Relationship Id="rId17" Type="http://schemas.openxmlformats.org/officeDocument/2006/relationships/hyperlink" Target="https://podminky.urs.cz/item/CS_URS_2023_01/184801121" TargetMode="External" /><Relationship Id="rId18" Type="http://schemas.openxmlformats.org/officeDocument/2006/relationships/hyperlink" Target="https://podminky.urs.cz/item/CS_URS_2021_01/184802621" TargetMode="External" /><Relationship Id="rId19" Type="http://schemas.openxmlformats.org/officeDocument/2006/relationships/hyperlink" Target="https://podminky.urs.cz/item/CS_URS_2023_01/184911431" TargetMode="External" /><Relationship Id="rId20" Type="http://schemas.openxmlformats.org/officeDocument/2006/relationships/hyperlink" Target="https://podminky.urs.cz/item/CS_URS_2023_01/185803112" TargetMode="External" /><Relationship Id="rId21" Type="http://schemas.openxmlformats.org/officeDocument/2006/relationships/hyperlink" Target="https://podminky.urs.cz/item/CS_URS_2023_01/185804312" TargetMode="External" /><Relationship Id="rId22" Type="http://schemas.openxmlformats.org/officeDocument/2006/relationships/hyperlink" Target="https://podminky.urs.cz/item/CS_URS_2023_01/185851121" TargetMode="External" /><Relationship Id="rId23" Type="http://schemas.openxmlformats.org/officeDocument/2006/relationships/hyperlink" Target="https://podminky.urs.cz/item/CS_URS_2023_01/185851129" TargetMode="External" /><Relationship Id="rId24" Type="http://schemas.openxmlformats.org/officeDocument/2006/relationships/hyperlink" Target="https://podminky.urs.cz/item/CS_URS_2023_01/274311126" TargetMode="External" /><Relationship Id="rId25" Type="http://schemas.openxmlformats.org/officeDocument/2006/relationships/hyperlink" Target="https://podminky.urs.cz/item/CS_URS_2023_01/451317777" TargetMode="External" /><Relationship Id="rId26" Type="http://schemas.openxmlformats.org/officeDocument/2006/relationships/hyperlink" Target="https://podminky.urs.cz/item/CS_URS_2023_01/451577877" TargetMode="External" /><Relationship Id="rId27" Type="http://schemas.openxmlformats.org/officeDocument/2006/relationships/hyperlink" Target="https://podminky.urs.cz/item/CS_URS_2023_01/998231311" TargetMode="External" /><Relationship Id="rId28" Type="http://schemas.openxmlformats.org/officeDocument/2006/relationships/hyperlink" Target="https://podminky.urs.cz/item/CS_URS_2023_01/998318011" TargetMode="External" /><Relationship Id="rId2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15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22</v>
      </c>
      <c r="AO7" s="23"/>
      <c r="AP7" s="23"/>
      <c r="AQ7" s="23"/>
      <c r="AR7" s="21"/>
      <c r="BE7" s="32"/>
      <c r="BS7" s="18" t="s">
        <v>23</v>
      </c>
    </row>
    <row r="8" s="1" customFormat="1" ht="12" customHeight="1">
      <c r="B8" s="22"/>
      <c r="C8" s="23"/>
      <c r="D8" s="33" t="s">
        <v>24</v>
      </c>
      <c r="E8" s="23"/>
      <c r="F8" s="23"/>
      <c r="G8" s="23"/>
      <c r="H8" s="23"/>
      <c r="I8" s="23"/>
      <c r="J8" s="23"/>
      <c r="K8" s="28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26</v>
      </c>
      <c r="AL8" s="23"/>
      <c r="AM8" s="23"/>
      <c r="AN8" s="34" t="s">
        <v>27</v>
      </c>
      <c r="AO8" s="23"/>
      <c r="AP8" s="23"/>
      <c r="AQ8" s="23"/>
      <c r="AR8" s="21"/>
      <c r="BE8" s="32"/>
      <c r="BS8" s="18" t="s">
        <v>28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29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22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22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5" t="s">
        <v>35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35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33</v>
      </c>
      <c r="AL14" s="23"/>
      <c r="AM14" s="23"/>
      <c r="AN14" s="35" t="s">
        <v>35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22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22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15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22</v>
      </c>
      <c r="AO19" s="23"/>
      <c r="AP19" s="23"/>
      <c r="AQ19" s="23"/>
      <c r="AR19" s="21"/>
      <c r="BE19" s="32"/>
      <c r="BS19" s="18" t="s">
        <v>15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22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42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47</v>
      </c>
      <c r="E29" s="48"/>
      <c r="F29" s="33" t="s">
        <v>48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54</v>
      </c>
      <c r="U35" s="55"/>
      <c r="V35" s="55"/>
      <c r="W35" s="55"/>
      <c r="X35" s="57" t="s">
        <v>55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56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12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20-21_4_SPU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Protipovodňová opatření OP1 se zelení KZ4 v k.ú. Choltice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24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OP1 se zelení KZ4 v k.ú. Choltice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26</v>
      </c>
      <c r="AJ47" s="41"/>
      <c r="AK47" s="41"/>
      <c r="AL47" s="41"/>
      <c r="AM47" s="73" t="str">
        <f>IF(AN8= "","",AN8)</f>
        <v>15. 2. 2023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30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ČR-SPÚ,Krajský pozemkový úřad pro Pardubický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36</v>
      </c>
      <c r="AJ49" s="41"/>
      <c r="AK49" s="41"/>
      <c r="AL49" s="41"/>
      <c r="AM49" s="74" t="str">
        <f>IF(E17="","",E17)</f>
        <v>VDI Projekt s.r.o.</v>
      </c>
      <c r="AN49" s="65"/>
      <c r="AO49" s="65"/>
      <c r="AP49" s="65"/>
      <c r="AQ49" s="41"/>
      <c r="AR49" s="45"/>
      <c r="AS49" s="75" t="s">
        <v>57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34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39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58</v>
      </c>
      <c r="D52" s="88"/>
      <c r="E52" s="88"/>
      <c r="F52" s="88"/>
      <c r="G52" s="88"/>
      <c r="H52" s="89"/>
      <c r="I52" s="90" t="s">
        <v>59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60</v>
      </c>
      <c r="AH52" s="88"/>
      <c r="AI52" s="88"/>
      <c r="AJ52" s="88"/>
      <c r="AK52" s="88"/>
      <c r="AL52" s="88"/>
      <c r="AM52" s="88"/>
      <c r="AN52" s="90" t="s">
        <v>61</v>
      </c>
      <c r="AO52" s="88"/>
      <c r="AP52" s="88"/>
      <c r="AQ52" s="92" t="s">
        <v>62</v>
      </c>
      <c r="AR52" s="45"/>
      <c r="AS52" s="93" t="s">
        <v>63</v>
      </c>
      <c r="AT52" s="94" t="s">
        <v>64</v>
      </c>
      <c r="AU52" s="94" t="s">
        <v>65</v>
      </c>
      <c r="AV52" s="94" t="s">
        <v>66</v>
      </c>
      <c r="AW52" s="94" t="s">
        <v>67</v>
      </c>
      <c r="AX52" s="94" t="s">
        <v>68</v>
      </c>
      <c r="AY52" s="94" t="s">
        <v>69</v>
      </c>
      <c r="AZ52" s="94" t="s">
        <v>70</v>
      </c>
      <c r="BA52" s="94" t="s">
        <v>71</v>
      </c>
      <c r="BB52" s="94" t="s">
        <v>72</v>
      </c>
      <c r="BC52" s="94" t="s">
        <v>73</v>
      </c>
      <c r="BD52" s="95" t="s">
        <v>74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75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22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76</v>
      </c>
      <c r="BT54" s="110" t="s">
        <v>77</v>
      </c>
      <c r="BU54" s="111" t="s">
        <v>78</v>
      </c>
      <c r="BV54" s="110" t="s">
        <v>79</v>
      </c>
      <c r="BW54" s="110" t="s">
        <v>5</v>
      </c>
      <c r="BX54" s="110" t="s">
        <v>80</v>
      </c>
      <c r="CL54" s="110" t="s">
        <v>20</v>
      </c>
    </row>
    <row r="55" s="7" customFormat="1" ht="24.75" customHeight="1">
      <c r="A55" s="112" t="s">
        <v>81</v>
      </c>
      <c r="B55" s="113"/>
      <c r="C55" s="114"/>
      <c r="D55" s="115" t="s">
        <v>82</v>
      </c>
      <c r="E55" s="115"/>
      <c r="F55" s="115"/>
      <c r="G55" s="115"/>
      <c r="H55" s="115"/>
      <c r="I55" s="116"/>
      <c r="J55" s="115" t="s">
        <v>83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00.1 - Vedlejší a osta...'!J30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84</v>
      </c>
      <c r="AR55" s="119"/>
      <c r="AS55" s="120">
        <v>0</v>
      </c>
      <c r="AT55" s="121">
        <f>ROUND(SUM(AV55:AW55),2)</f>
        <v>0</v>
      </c>
      <c r="AU55" s="122">
        <f>'SO 00.1 - Vedlejší a osta...'!P81</f>
        <v>0</v>
      </c>
      <c r="AV55" s="121">
        <f>'SO 00.1 - Vedlejší a osta...'!J33</f>
        <v>0</v>
      </c>
      <c r="AW55" s="121">
        <f>'SO 00.1 - Vedlejší a osta...'!J34</f>
        <v>0</v>
      </c>
      <c r="AX55" s="121">
        <f>'SO 00.1 - Vedlejší a osta...'!J35</f>
        <v>0</v>
      </c>
      <c r="AY55" s="121">
        <f>'SO 00.1 - Vedlejší a osta...'!J36</f>
        <v>0</v>
      </c>
      <c r="AZ55" s="121">
        <f>'SO 00.1 - Vedlejší a osta...'!F33</f>
        <v>0</v>
      </c>
      <c r="BA55" s="121">
        <f>'SO 00.1 - Vedlejší a osta...'!F34</f>
        <v>0</v>
      </c>
      <c r="BB55" s="121">
        <f>'SO 00.1 - Vedlejší a osta...'!F35</f>
        <v>0</v>
      </c>
      <c r="BC55" s="121">
        <f>'SO 00.1 - Vedlejší a osta...'!F36</f>
        <v>0</v>
      </c>
      <c r="BD55" s="123">
        <f>'SO 00.1 - Vedlejší a osta...'!F37</f>
        <v>0</v>
      </c>
      <c r="BE55" s="7"/>
      <c r="BT55" s="124" t="s">
        <v>23</v>
      </c>
      <c r="BV55" s="124" t="s">
        <v>79</v>
      </c>
      <c r="BW55" s="124" t="s">
        <v>85</v>
      </c>
      <c r="BX55" s="124" t="s">
        <v>5</v>
      </c>
      <c r="CL55" s="124" t="s">
        <v>20</v>
      </c>
      <c r="CM55" s="124" t="s">
        <v>86</v>
      </c>
    </row>
    <row r="56" s="7" customFormat="1" ht="16.5" customHeight="1">
      <c r="A56" s="112" t="s">
        <v>81</v>
      </c>
      <c r="B56" s="113"/>
      <c r="C56" s="114"/>
      <c r="D56" s="115" t="s">
        <v>87</v>
      </c>
      <c r="E56" s="115"/>
      <c r="F56" s="115"/>
      <c r="G56" s="115"/>
      <c r="H56" s="115"/>
      <c r="I56" s="116"/>
      <c r="J56" s="115" t="s">
        <v>88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01 - Příkop'!J30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84</v>
      </c>
      <c r="AR56" s="119"/>
      <c r="AS56" s="125">
        <v>0</v>
      </c>
      <c r="AT56" s="126">
        <f>ROUND(SUM(AV56:AW56),2)</f>
        <v>0</v>
      </c>
      <c r="AU56" s="127">
        <f>'SO 01 - Příkop'!P87</f>
        <v>0</v>
      </c>
      <c r="AV56" s="126">
        <f>'SO 01 - Příkop'!J33</f>
        <v>0</v>
      </c>
      <c r="AW56" s="126">
        <f>'SO 01 - Příkop'!J34</f>
        <v>0</v>
      </c>
      <c r="AX56" s="126">
        <f>'SO 01 - Příkop'!J35</f>
        <v>0</v>
      </c>
      <c r="AY56" s="126">
        <f>'SO 01 - Příkop'!J36</f>
        <v>0</v>
      </c>
      <c r="AZ56" s="126">
        <f>'SO 01 - Příkop'!F33</f>
        <v>0</v>
      </c>
      <c r="BA56" s="126">
        <f>'SO 01 - Příkop'!F34</f>
        <v>0</v>
      </c>
      <c r="BB56" s="126">
        <f>'SO 01 - Příkop'!F35</f>
        <v>0</v>
      </c>
      <c r="BC56" s="126">
        <f>'SO 01 - Příkop'!F36</f>
        <v>0</v>
      </c>
      <c r="BD56" s="128">
        <f>'SO 01 - Příkop'!F37</f>
        <v>0</v>
      </c>
      <c r="BE56" s="7"/>
      <c r="BT56" s="124" t="s">
        <v>23</v>
      </c>
      <c r="BV56" s="124" t="s">
        <v>79</v>
      </c>
      <c r="BW56" s="124" t="s">
        <v>89</v>
      </c>
      <c r="BX56" s="124" t="s">
        <v>5</v>
      </c>
      <c r="CL56" s="124" t="s">
        <v>20</v>
      </c>
      <c r="CM56" s="124" t="s">
        <v>86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GA3b0vFDhEyl9LiiqoLToBeWeQMcJsR5G36j7/1cD6iTJjohgXzTTbt9GatHAb6SjgdrGBOjG8e01jjwqddWsQ==" hashValue="5qcbcY1/NuoKuirMuctJtnmlCdSVtUSipGHekWfvjnwDfiX13KbrgwxfgEhlMaR+L0Y0dsAfC3EQkNt8vXU9D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0.1 - Vedlejší a osta...'!C2" display="/"/>
    <hyperlink ref="A56" location="'SO 01 - Příkop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Protipovodňová opatření OP1 se zelení KZ4 v k.ú. Choltice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86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24</v>
      </c>
      <c r="E12" s="39"/>
      <c r="F12" s="137" t="s">
        <v>25</v>
      </c>
      <c r="G12" s="39"/>
      <c r="H12" s="39"/>
      <c r="I12" s="133" t="s">
        <v>26</v>
      </c>
      <c r="J12" s="138" t="str">
        <f>'Rekapitulace stavby'!AN8</f>
        <v>15. 2. 2023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30</v>
      </c>
      <c r="E14" s="39"/>
      <c r="F14" s="39"/>
      <c r="G14" s="39"/>
      <c r="H14" s="39"/>
      <c r="I14" s="133" t="s">
        <v>31</v>
      </c>
      <c r="J14" s="137" t="s">
        <v>22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32</v>
      </c>
      <c r="F15" s="39"/>
      <c r="G15" s="39"/>
      <c r="H15" s="39"/>
      <c r="I15" s="133" t="s">
        <v>33</v>
      </c>
      <c r="J15" s="137" t="s">
        <v>22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34</v>
      </c>
      <c r="E17" s="39"/>
      <c r="F17" s="39"/>
      <c r="G17" s="39"/>
      <c r="H17" s="39"/>
      <c r="I17" s="133" t="s">
        <v>31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33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36</v>
      </c>
      <c r="E20" s="39"/>
      <c r="F20" s="39"/>
      <c r="G20" s="39"/>
      <c r="H20" s="39"/>
      <c r="I20" s="133" t="s">
        <v>31</v>
      </c>
      <c r="J20" s="137" t="s">
        <v>22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93</v>
      </c>
      <c r="F21" s="39"/>
      <c r="G21" s="39"/>
      <c r="H21" s="39"/>
      <c r="I21" s="133" t="s">
        <v>33</v>
      </c>
      <c r="J21" s="137" t="s">
        <v>22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31</v>
      </c>
      <c r="J23" s="137" t="s">
        <v>22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33</v>
      </c>
      <c r="J24" s="137" t="s">
        <v>22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41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22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43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45</v>
      </c>
      <c r="G32" s="39"/>
      <c r="H32" s="39"/>
      <c r="I32" s="146" t="s">
        <v>44</v>
      </c>
      <c r="J32" s="146" t="s">
        <v>46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47</v>
      </c>
      <c r="E33" s="133" t="s">
        <v>48</v>
      </c>
      <c r="F33" s="148">
        <f>ROUND((SUM(BE81:BE130)),  2)</f>
        <v>0</v>
      </c>
      <c r="G33" s="39"/>
      <c r="H33" s="39"/>
      <c r="I33" s="149">
        <v>0.20999999999999999</v>
      </c>
      <c r="J33" s="148">
        <f>ROUND(((SUM(BE81:BE130))*I33),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49</v>
      </c>
      <c r="F34" s="148">
        <f>ROUND((SUM(BF81:BF130)),  2)</f>
        <v>0</v>
      </c>
      <c r="G34" s="39"/>
      <c r="H34" s="39"/>
      <c r="I34" s="149">
        <v>0.14999999999999999</v>
      </c>
      <c r="J34" s="148">
        <f>ROUND(((SUM(BF81:BF130))*I34),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50</v>
      </c>
      <c r="F35" s="148">
        <f>ROUND((SUM(BG81:BG130)),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51</v>
      </c>
      <c r="F36" s="148">
        <f>ROUND((SUM(BH81:BH130)),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52</v>
      </c>
      <c r="F37" s="148">
        <f>ROUND((SUM(BI81:BI130)),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Protipovodňová opatření OP1 se zelení KZ4 v k.ú. Choltice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SO 00.1 - Vedlejší a ostatní náklady 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24</v>
      </c>
      <c r="D52" s="41"/>
      <c r="E52" s="41"/>
      <c r="F52" s="28" t="str">
        <f>F12</f>
        <v>OP1 se zelení KZ4 v k.ú. Choltice</v>
      </c>
      <c r="G52" s="41"/>
      <c r="H52" s="41"/>
      <c r="I52" s="33" t="s">
        <v>26</v>
      </c>
      <c r="J52" s="73" t="str">
        <f>IF(J12="","",J12)</f>
        <v>15. 2. 2023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30</v>
      </c>
      <c r="D54" s="41"/>
      <c r="E54" s="41"/>
      <c r="F54" s="28" t="str">
        <f>E15</f>
        <v>ČR-SPÚ,Krajský pozemkový úřad pro Pardubický kraj</v>
      </c>
      <c r="G54" s="41"/>
      <c r="H54" s="41"/>
      <c r="I54" s="33" t="s">
        <v>36</v>
      </c>
      <c r="J54" s="37" t="str">
        <f>E21</f>
        <v>VDI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34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75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99</v>
      </c>
      <c r="E61" s="169"/>
      <c r="F61" s="169"/>
      <c r="G61" s="169"/>
      <c r="H61" s="169"/>
      <c r="I61" s="169"/>
      <c r="J61" s="170">
        <f>J104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100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Protipovodňová opatření OP1 se zelení KZ4 v k.ú. Choltice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 xml:space="preserve">SO 00.1 - Vedlejší a ostatní náklady 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24</v>
      </c>
      <c r="D75" s="41"/>
      <c r="E75" s="41"/>
      <c r="F75" s="28" t="str">
        <f>F12</f>
        <v>OP1 se zelení KZ4 v k.ú. Choltice</v>
      </c>
      <c r="G75" s="41"/>
      <c r="H75" s="41"/>
      <c r="I75" s="33" t="s">
        <v>26</v>
      </c>
      <c r="J75" s="73" t="str">
        <f>IF(J12="","",J12)</f>
        <v>15. 2. 2023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E15</f>
        <v>ČR-SPÚ,Krajský pozemkový úřad pro Pardubický kraj</v>
      </c>
      <c r="G77" s="41"/>
      <c r="H77" s="41"/>
      <c r="I77" s="33" t="s">
        <v>36</v>
      </c>
      <c r="J77" s="37" t="str">
        <f>E21</f>
        <v>VDI projekt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34</v>
      </c>
      <c r="D78" s="41"/>
      <c r="E78" s="41"/>
      <c r="F78" s="28" t="str">
        <f>IF(E18="","",E18)</f>
        <v>Vyplň údaj</v>
      </c>
      <c r="G78" s="41"/>
      <c r="H78" s="41"/>
      <c r="I78" s="33" t="s">
        <v>39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72"/>
      <c r="B80" s="173"/>
      <c r="C80" s="174" t="s">
        <v>101</v>
      </c>
      <c r="D80" s="175" t="s">
        <v>62</v>
      </c>
      <c r="E80" s="175" t="s">
        <v>58</v>
      </c>
      <c r="F80" s="175" t="s">
        <v>59</v>
      </c>
      <c r="G80" s="175" t="s">
        <v>102</v>
      </c>
      <c r="H80" s="175" t="s">
        <v>103</v>
      </c>
      <c r="I80" s="175" t="s">
        <v>104</v>
      </c>
      <c r="J80" s="175" t="s">
        <v>96</v>
      </c>
      <c r="K80" s="176" t="s">
        <v>105</v>
      </c>
      <c r="L80" s="177"/>
      <c r="M80" s="93" t="s">
        <v>22</v>
      </c>
      <c r="N80" s="94" t="s">
        <v>47</v>
      </c>
      <c r="O80" s="94" t="s">
        <v>106</v>
      </c>
      <c r="P80" s="94" t="s">
        <v>107</v>
      </c>
      <c r="Q80" s="94" t="s">
        <v>108</v>
      </c>
      <c r="R80" s="94" t="s">
        <v>109</v>
      </c>
      <c r="S80" s="94" t="s">
        <v>110</v>
      </c>
      <c r="T80" s="95" t="s">
        <v>111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9"/>
      <c r="B81" s="40"/>
      <c r="C81" s="100" t="s">
        <v>112</v>
      </c>
      <c r="D81" s="41"/>
      <c r="E81" s="41"/>
      <c r="F81" s="41"/>
      <c r="G81" s="41"/>
      <c r="H81" s="41"/>
      <c r="I81" s="41"/>
      <c r="J81" s="178">
        <f>BK81</f>
        <v>0</v>
      </c>
      <c r="K81" s="41"/>
      <c r="L81" s="45"/>
      <c r="M81" s="96"/>
      <c r="N81" s="179"/>
      <c r="O81" s="97"/>
      <c r="P81" s="180">
        <f>P82+P104</f>
        <v>0</v>
      </c>
      <c r="Q81" s="97"/>
      <c r="R81" s="180">
        <f>R82+R104</f>
        <v>0</v>
      </c>
      <c r="S81" s="97"/>
      <c r="T81" s="181">
        <f>T82+T104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76</v>
      </c>
      <c r="AU81" s="18" t="s">
        <v>97</v>
      </c>
      <c r="BK81" s="182">
        <f>BK82+BK104</f>
        <v>0</v>
      </c>
    </row>
    <row r="82" s="11" customFormat="1" ht="25.92" customHeight="1">
      <c r="A82" s="11"/>
      <c r="B82" s="183"/>
      <c r="C82" s="184"/>
      <c r="D82" s="185" t="s">
        <v>76</v>
      </c>
      <c r="E82" s="186" t="s">
        <v>113</v>
      </c>
      <c r="F82" s="186" t="s">
        <v>114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SUM(P83:P103)</f>
        <v>0</v>
      </c>
      <c r="Q82" s="191"/>
      <c r="R82" s="192">
        <f>SUM(R83:R103)</f>
        <v>0</v>
      </c>
      <c r="S82" s="191"/>
      <c r="T82" s="193">
        <f>SUM(T83:T103)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4" t="s">
        <v>115</v>
      </c>
      <c r="AT82" s="195" t="s">
        <v>76</v>
      </c>
      <c r="AU82" s="195" t="s">
        <v>77</v>
      </c>
      <c r="AY82" s="194" t="s">
        <v>116</v>
      </c>
      <c r="BK82" s="196">
        <f>SUM(BK83:BK103)</f>
        <v>0</v>
      </c>
    </row>
    <row r="83" s="2" customFormat="1" ht="16.5" customHeight="1">
      <c r="A83" s="39"/>
      <c r="B83" s="40"/>
      <c r="C83" s="197" t="s">
        <v>23</v>
      </c>
      <c r="D83" s="197" t="s">
        <v>117</v>
      </c>
      <c r="E83" s="198" t="s">
        <v>118</v>
      </c>
      <c r="F83" s="199" t="s">
        <v>119</v>
      </c>
      <c r="G83" s="200" t="s">
        <v>120</v>
      </c>
      <c r="H83" s="201">
        <v>1</v>
      </c>
      <c r="I83" s="202"/>
      <c r="J83" s="201">
        <f>ROUND(I83*H83,3)</f>
        <v>0</v>
      </c>
      <c r="K83" s="199" t="s">
        <v>121</v>
      </c>
      <c r="L83" s="45"/>
      <c r="M83" s="203" t="s">
        <v>22</v>
      </c>
      <c r="N83" s="204" t="s">
        <v>48</v>
      </c>
      <c r="O83" s="85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7" t="s">
        <v>122</v>
      </c>
      <c r="AT83" s="207" t="s">
        <v>117</v>
      </c>
      <c r="AU83" s="207" t="s">
        <v>23</v>
      </c>
      <c r="AY83" s="18" t="s">
        <v>116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8" t="s">
        <v>23</v>
      </c>
      <c r="BK83" s="209">
        <f>ROUND(I83*H83,3)</f>
        <v>0</v>
      </c>
      <c r="BL83" s="18" t="s">
        <v>122</v>
      </c>
      <c r="BM83" s="207" t="s">
        <v>123</v>
      </c>
    </row>
    <row r="84" s="2" customFormat="1">
      <c r="A84" s="39"/>
      <c r="B84" s="40"/>
      <c r="C84" s="41"/>
      <c r="D84" s="210" t="s">
        <v>124</v>
      </c>
      <c r="E84" s="41"/>
      <c r="F84" s="211" t="s">
        <v>125</v>
      </c>
      <c r="G84" s="41"/>
      <c r="H84" s="41"/>
      <c r="I84" s="212"/>
      <c r="J84" s="41"/>
      <c r="K84" s="41"/>
      <c r="L84" s="45"/>
      <c r="M84" s="213"/>
      <c r="N84" s="214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124</v>
      </c>
      <c r="AU84" s="18" t="s">
        <v>23</v>
      </c>
    </row>
    <row r="85" s="2" customFormat="1">
      <c r="A85" s="39"/>
      <c r="B85" s="40"/>
      <c r="C85" s="41"/>
      <c r="D85" s="215" t="s">
        <v>126</v>
      </c>
      <c r="E85" s="41"/>
      <c r="F85" s="216" t="s">
        <v>127</v>
      </c>
      <c r="G85" s="41"/>
      <c r="H85" s="41"/>
      <c r="I85" s="212"/>
      <c r="J85" s="41"/>
      <c r="K85" s="41"/>
      <c r="L85" s="45"/>
      <c r="M85" s="213"/>
      <c r="N85" s="214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126</v>
      </c>
      <c r="AU85" s="18" t="s">
        <v>23</v>
      </c>
    </row>
    <row r="86" s="2" customFormat="1">
      <c r="A86" s="39"/>
      <c r="B86" s="40"/>
      <c r="C86" s="41"/>
      <c r="D86" s="215" t="s">
        <v>128</v>
      </c>
      <c r="E86" s="41"/>
      <c r="F86" s="216" t="s">
        <v>129</v>
      </c>
      <c r="G86" s="41"/>
      <c r="H86" s="41"/>
      <c r="I86" s="212"/>
      <c r="J86" s="41"/>
      <c r="K86" s="41"/>
      <c r="L86" s="45"/>
      <c r="M86" s="213"/>
      <c r="N86" s="214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128</v>
      </c>
      <c r="AU86" s="18" t="s">
        <v>23</v>
      </c>
    </row>
    <row r="87" s="12" customFormat="1">
      <c r="A87" s="12"/>
      <c r="B87" s="217"/>
      <c r="C87" s="218"/>
      <c r="D87" s="215" t="s">
        <v>130</v>
      </c>
      <c r="E87" s="219" t="s">
        <v>22</v>
      </c>
      <c r="F87" s="220" t="s">
        <v>131</v>
      </c>
      <c r="G87" s="218"/>
      <c r="H87" s="221">
        <v>1</v>
      </c>
      <c r="I87" s="222"/>
      <c r="J87" s="218"/>
      <c r="K87" s="218"/>
      <c r="L87" s="223"/>
      <c r="M87" s="224"/>
      <c r="N87" s="225"/>
      <c r="O87" s="225"/>
      <c r="P87" s="225"/>
      <c r="Q87" s="225"/>
      <c r="R87" s="225"/>
      <c r="S87" s="225"/>
      <c r="T87" s="226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7" t="s">
        <v>130</v>
      </c>
      <c r="AU87" s="227" t="s">
        <v>23</v>
      </c>
      <c r="AV87" s="12" t="s">
        <v>86</v>
      </c>
      <c r="AW87" s="12" t="s">
        <v>38</v>
      </c>
      <c r="AX87" s="12" t="s">
        <v>77</v>
      </c>
      <c r="AY87" s="227" t="s">
        <v>116</v>
      </c>
    </row>
    <row r="88" s="13" customFormat="1">
      <c r="A88" s="13"/>
      <c r="B88" s="228"/>
      <c r="C88" s="229"/>
      <c r="D88" s="215" t="s">
        <v>130</v>
      </c>
      <c r="E88" s="230" t="s">
        <v>22</v>
      </c>
      <c r="F88" s="231" t="s">
        <v>132</v>
      </c>
      <c r="G88" s="229"/>
      <c r="H88" s="232">
        <v>1</v>
      </c>
      <c r="I88" s="233"/>
      <c r="J88" s="229"/>
      <c r="K88" s="229"/>
      <c r="L88" s="234"/>
      <c r="M88" s="235"/>
      <c r="N88" s="236"/>
      <c r="O88" s="236"/>
      <c r="P88" s="236"/>
      <c r="Q88" s="236"/>
      <c r="R88" s="236"/>
      <c r="S88" s="236"/>
      <c r="T88" s="237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8" t="s">
        <v>130</v>
      </c>
      <c r="AU88" s="238" t="s">
        <v>23</v>
      </c>
      <c r="AV88" s="13" t="s">
        <v>115</v>
      </c>
      <c r="AW88" s="13" t="s">
        <v>38</v>
      </c>
      <c r="AX88" s="13" t="s">
        <v>23</v>
      </c>
      <c r="AY88" s="238" t="s">
        <v>116</v>
      </c>
    </row>
    <row r="89" s="2" customFormat="1" ht="16.5" customHeight="1">
      <c r="A89" s="39"/>
      <c r="B89" s="40"/>
      <c r="C89" s="197" t="s">
        <v>86</v>
      </c>
      <c r="D89" s="197" t="s">
        <v>117</v>
      </c>
      <c r="E89" s="198" t="s">
        <v>133</v>
      </c>
      <c r="F89" s="199" t="s">
        <v>134</v>
      </c>
      <c r="G89" s="200" t="s">
        <v>120</v>
      </c>
      <c r="H89" s="201">
        <v>1</v>
      </c>
      <c r="I89" s="202"/>
      <c r="J89" s="201">
        <f>ROUND(I89*H89,3)</f>
        <v>0</v>
      </c>
      <c r="K89" s="199" t="s">
        <v>121</v>
      </c>
      <c r="L89" s="45"/>
      <c r="M89" s="203" t="s">
        <v>22</v>
      </c>
      <c r="N89" s="204" t="s">
        <v>48</v>
      </c>
      <c r="O89" s="85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7" t="s">
        <v>115</v>
      </c>
      <c r="AT89" s="207" t="s">
        <v>117</v>
      </c>
      <c r="AU89" s="207" t="s">
        <v>23</v>
      </c>
      <c r="AY89" s="18" t="s">
        <v>116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8" t="s">
        <v>23</v>
      </c>
      <c r="BK89" s="209">
        <f>ROUND(I89*H89,3)</f>
        <v>0</v>
      </c>
      <c r="BL89" s="18" t="s">
        <v>115</v>
      </c>
      <c r="BM89" s="207" t="s">
        <v>135</v>
      </c>
    </row>
    <row r="90" s="2" customFormat="1">
      <c r="A90" s="39"/>
      <c r="B90" s="40"/>
      <c r="C90" s="41"/>
      <c r="D90" s="210" t="s">
        <v>124</v>
      </c>
      <c r="E90" s="41"/>
      <c r="F90" s="211" t="s">
        <v>136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124</v>
      </c>
      <c r="AU90" s="18" t="s">
        <v>23</v>
      </c>
    </row>
    <row r="91" s="2" customFormat="1">
      <c r="A91" s="39"/>
      <c r="B91" s="40"/>
      <c r="C91" s="41"/>
      <c r="D91" s="215" t="s">
        <v>126</v>
      </c>
      <c r="E91" s="41"/>
      <c r="F91" s="216" t="s">
        <v>127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126</v>
      </c>
      <c r="AU91" s="18" t="s">
        <v>23</v>
      </c>
    </row>
    <row r="92" s="2" customFormat="1">
      <c r="A92" s="39"/>
      <c r="B92" s="40"/>
      <c r="C92" s="41"/>
      <c r="D92" s="215" t="s">
        <v>128</v>
      </c>
      <c r="E92" s="41"/>
      <c r="F92" s="216" t="s">
        <v>137</v>
      </c>
      <c r="G92" s="41"/>
      <c r="H92" s="41"/>
      <c r="I92" s="212"/>
      <c r="J92" s="41"/>
      <c r="K92" s="41"/>
      <c r="L92" s="45"/>
      <c r="M92" s="213"/>
      <c r="N92" s="21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128</v>
      </c>
      <c r="AU92" s="18" t="s">
        <v>23</v>
      </c>
    </row>
    <row r="93" s="12" customFormat="1">
      <c r="A93" s="12"/>
      <c r="B93" s="217"/>
      <c r="C93" s="218"/>
      <c r="D93" s="215" t="s">
        <v>130</v>
      </c>
      <c r="E93" s="219" t="s">
        <v>22</v>
      </c>
      <c r="F93" s="220" t="s">
        <v>131</v>
      </c>
      <c r="G93" s="218"/>
      <c r="H93" s="221">
        <v>1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7" t="s">
        <v>130</v>
      </c>
      <c r="AU93" s="227" t="s">
        <v>23</v>
      </c>
      <c r="AV93" s="12" t="s">
        <v>86</v>
      </c>
      <c r="AW93" s="12" t="s">
        <v>38</v>
      </c>
      <c r="AX93" s="12" t="s">
        <v>77</v>
      </c>
      <c r="AY93" s="227" t="s">
        <v>116</v>
      </c>
    </row>
    <row r="94" s="13" customFormat="1">
      <c r="A94" s="13"/>
      <c r="B94" s="228"/>
      <c r="C94" s="229"/>
      <c r="D94" s="215" t="s">
        <v>130</v>
      </c>
      <c r="E94" s="230" t="s">
        <v>22</v>
      </c>
      <c r="F94" s="231" t="s">
        <v>132</v>
      </c>
      <c r="G94" s="229"/>
      <c r="H94" s="232">
        <v>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130</v>
      </c>
      <c r="AU94" s="238" t="s">
        <v>23</v>
      </c>
      <c r="AV94" s="13" t="s">
        <v>115</v>
      </c>
      <c r="AW94" s="13" t="s">
        <v>38</v>
      </c>
      <c r="AX94" s="13" t="s">
        <v>23</v>
      </c>
      <c r="AY94" s="238" t="s">
        <v>116</v>
      </c>
    </row>
    <row r="95" s="2" customFormat="1" ht="24.15" customHeight="1">
      <c r="A95" s="39"/>
      <c r="B95" s="40"/>
      <c r="C95" s="197" t="s">
        <v>138</v>
      </c>
      <c r="D95" s="197" t="s">
        <v>117</v>
      </c>
      <c r="E95" s="198" t="s">
        <v>139</v>
      </c>
      <c r="F95" s="199" t="s">
        <v>140</v>
      </c>
      <c r="G95" s="200" t="s">
        <v>120</v>
      </c>
      <c r="H95" s="201">
        <v>1</v>
      </c>
      <c r="I95" s="202"/>
      <c r="J95" s="201">
        <f>ROUND(I95*H95,3)</f>
        <v>0</v>
      </c>
      <c r="K95" s="199" t="s">
        <v>22</v>
      </c>
      <c r="L95" s="45"/>
      <c r="M95" s="203" t="s">
        <v>22</v>
      </c>
      <c r="N95" s="204" t="s">
        <v>48</v>
      </c>
      <c r="O95" s="85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7" t="s">
        <v>115</v>
      </c>
      <c r="AT95" s="207" t="s">
        <v>117</v>
      </c>
      <c r="AU95" s="207" t="s">
        <v>23</v>
      </c>
      <c r="AY95" s="18" t="s">
        <v>116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8" t="s">
        <v>23</v>
      </c>
      <c r="BK95" s="209">
        <f>ROUND(I95*H95,3)</f>
        <v>0</v>
      </c>
      <c r="BL95" s="18" t="s">
        <v>115</v>
      </c>
      <c r="BM95" s="207" t="s">
        <v>141</v>
      </c>
    </row>
    <row r="96" s="12" customFormat="1">
      <c r="A96" s="12"/>
      <c r="B96" s="217"/>
      <c r="C96" s="218"/>
      <c r="D96" s="215" t="s">
        <v>130</v>
      </c>
      <c r="E96" s="219" t="s">
        <v>22</v>
      </c>
      <c r="F96" s="220" t="s">
        <v>131</v>
      </c>
      <c r="G96" s="218"/>
      <c r="H96" s="221">
        <v>1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7" t="s">
        <v>130</v>
      </c>
      <c r="AU96" s="227" t="s">
        <v>23</v>
      </c>
      <c r="AV96" s="12" t="s">
        <v>86</v>
      </c>
      <c r="AW96" s="12" t="s">
        <v>38</v>
      </c>
      <c r="AX96" s="12" t="s">
        <v>77</v>
      </c>
      <c r="AY96" s="227" t="s">
        <v>116</v>
      </c>
    </row>
    <row r="97" s="13" customFormat="1">
      <c r="A97" s="13"/>
      <c r="B97" s="228"/>
      <c r="C97" s="229"/>
      <c r="D97" s="215" t="s">
        <v>130</v>
      </c>
      <c r="E97" s="230" t="s">
        <v>22</v>
      </c>
      <c r="F97" s="231" t="s">
        <v>132</v>
      </c>
      <c r="G97" s="229"/>
      <c r="H97" s="232">
        <v>1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130</v>
      </c>
      <c r="AU97" s="238" t="s">
        <v>23</v>
      </c>
      <c r="AV97" s="13" t="s">
        <v>115</v>
      </c>
      <c r="AW97" s="13" t="s">
        <v>38</v>
      </c>
      <c r="AX97" s="13" t="s">
        <v>23</v>
      </c>
      <c r="AY97" s="238" t="s">
        <v>116</v>
      </c>
    </row>
    <row r="98" s="2" customFormat="1" ht="16.5" customHeight="1">
      <c r="A98" s="39"/>
      <c r="B98" s="40"/>
      <c r="C98" s="197" t="s">
        <v>115</v>
      </c>
      <c r="D98" s="197" t="s">
        <v>117</v>
      </c>
      <c r="E98" s="198" t="s">
        <v>142</v>
      </c>
      <c r="F98" s="199" t="s">
        <v>143</v>
      </c>
      <c r="G98" s="200" t="s">
        <v>120</v>
      </c>
      <c r="H98" s="201">
        <v>1</v>
      </c>
      <c r="I98" s="202"/>
      <c r="J98" s="201">
        <f>ROUND(I98*H98,3)</f>
        <v>0</v>
      </c>
      <c r="K98" s="199" t="s">
        <v>121</v>
      </c>
      <c r="L98" s="45"/>
      <c r="M98" s="203" t="s">
        <v>22</v>
      </c>
      <c r="N98" s="204" t="s">
        <v>48</v>
      </c>
      <c r="O98" s="85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7" t="s">
        <v>115</v>
      </c>
      <c r="AT98" s="207" t="s">
        <v>117</v>
      </c>
      <c r="AU98" s="207" t="s">
        <v>23</v>
      </c>
      <c r="AY98" s="18" t="s">
        <v>116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8" t="s">
        <v>23</v>
      </c>
      <c r="BK98" s="209">
        <f>ROUND(I98*H98,3)</f>
        <v>0</v>
      </c>
      <c r="BL98" s="18" t="s">
        <v>115</v>
      </c>
      <c r="BM98" s="207" t="s">
        <v>144</v>
      </c>
    </row>
    <row r="99" s="2" customFormat="1">
      <c r="A99" s="39"/>
      <c r="B99" s="40"/>
      <c r="C99" s="41"/>
      <c r="D99" s="210" t="s">
        <v>124</v>
      </c>
      <c r="E99" s="41"/>
      <c r="F99" s="211" t="s">
        <v>145</v>
      </c>
      <c r="G99" s="41"/>
      <c r="H99" s="41"/>
      <c r="I99" s="212"/>
      <c r="J99" s="41"/>
      <c r="K99" s="41"/>
      <c r="L99" s="45"/>
      <c r="M99" s="213"/>
      <c r="N99" s="21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124</v>
      </c>
      <c r="AU99" s="18" t="s">
        <v>23</v>
      </c>
    </row>
    <row r="100" s="2" customFormat="1">
      <c r="A100" s="39"/>
      <c r="B100" s="40"/>
      <c r="C100" s="41"/>
      <c r="D100" s="215" t="s">
        <v>126</v>
      </c>
      <c r="E100" s="41"/>
      <c r="F100" s="216" t="s">
        <v>127</v>
      </c>
      <c r="G100" s="41"/>
      <c r="H100" s="41"/>
      <c r="I100" s="212"/>
      <c r="J100" s="41"/>
      <c r="K100" s="41"/>
      <c r="L100" s="45"/>
      <c r="M100" s="213"/>
      <c r="N100" s="214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126</v>
      </c>
      <c r="AU100" s="18" t="s">
        <v>23</v>
      </c>
    </row>
    <row r="101" s="2" customFormat="1">
      <c r="A101" s="39"/>
      <c r="B101" s="40"/>
      <c r="C101" s="41"/>
      <c r="D101" s="215" t="s">
        <v>128</v>
      </c>
      <c r="E101" s="41"/>
      <c r="F101" s="216" t="s">
        <v>146</v>
      </c>
      <c r="G101" s="41"/>
      <c r="H101" s="41"/>
      <c r="I101" s="212"/>
      <c r="J101" s="41"/>
      <c r="K101" s="41"/>
      <c r="L101" s="45"/>
      <c r="M101" s="213"/>
      <c r="N101" s="214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128</v>
      </c>
      <c r="AU101" s="18" t="s">
        <v>23</v>
      </c>
    </row>
    <row r="102" s="12" customFormat="1">
      <c r="A102" s="12"/>
      <c r="B102" s="217"/>
      <c r="C102" s="218"/>
      <c r="D102" s="215" t="s">
        <v>130</v>
      </c>
      <c r="E102" s="219" t="s">
        <v>22</v>
      </c>
      <c r="F102" s="220" t="s">
        <v>131</v>
      </c>
      <c r="G102" s="218"/>
      <c r="H102" s="221">
        <v>1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7" t="s">
        <v>130</v>
      </c>
      <c r="AU102" s="227" t="s">
        <v>23</v>
      </c>
      <c r="AV102" s="12" t="s">
        <v>86</v>
      </c>
      <c r="AW102" s="12" t="s">
        <v>38</v>
      </c>
      <c r="AX102" s="12" t="s">
        <v>77</v>
      </c>
      <c r="AY102" s="227" t="s">
        <v>116</v>
      </c>
    </row>
    <row r="103" s="13" customFormat="1">
      <c r="A103" s="13"/>
      <c r="B103" s="228"/>
      <c r="C103" s="229"/>
      <c r="D103" s="215" t="s">
        <v>130</v>
      </c>
      <c r="E103" s="230" t="s">
        <v>22</v>
      </c>
      <c r="F103" s="231" t="s">
        <v>132</v>
      </c>
      <c r="G103" s="229"/>
      <c r="H103" s="232">
        <v>1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130</v>
      </c>
      <c r="AU103" s="238" t="s">
        <v>23</v>
      </c>
      <c r="AV103" s="13" t="s">
        <v>115</v>
      </c>
      <c r="AW103" s="13" t="s">
        <v>38</v>
      </c>
      <c r="AX103" s="13" t="s">
        <v>23</v>
      </c>
      <c r="AY103" s="238" t="s">
        <v>116</v>
      </c>
    </row>
    <row r="104" s="11" customFormat="1" ht="25.92" customHeight="1">
      <c r="A104" s="11"/>
      <c r="B104" s="183"/>
      <c r="C104" s="184"/>
      <c r="D104" s="185" t="s">
        <v>76</v>
      </c>
      <c r="E104" s="186" t="s">
        <v>147</v>
      </c>
      <c r="F104" s="186" t="s">
        <v>148</v>
      </c>
      <c r="G104" s="184"/>
      <c r="H104" s="184"/>
      <c r="I104" s="187"/>
      <c r="J104" s="188">
        <f>BK104</f>
        <v>0</v>
      </c>
      <c r="K104" s="184"/>
      <c r="L104" s="189"/>
      <c r="M104" s="190"/>
      <c r="N104" s="191"/>
      <c r="O104" s="191"/>
      <c r="P104" s="192">
        <f>SUM(P105:P130)</f>
        <v>0</v>
      </c>
      <c r="Q104" s="191"/>
      <c r="R104" s="192">
        <f>SUM(R105:R130)</f>
        <v>0</v>
      </c>
      <c r="S104" s="191"/>
      <c r="T104" s="193">
        <f>SUM(T105:T130)</f>
        <v>0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R104" s="194" t="s">
        <v>115</v>
      </c>
      <c r="AT104" s="195" t="s">
        <v>76</v>
      </c>
      <c r="AU104" s="195" t="s">
        <v>77</v>
      </c>
      <c r="AY104" s="194" t="s">
        <v>116</v>
      </c>
      <c r="BK104" s="196">
        <f>SUM(BK105:BK130)</f>
        <v>0</v>
      </c>
    </row>
    <row r="105" s="2" customFormat="1" ht="16.5" customHeight="1">
      <c r="A105" s="39"/>
      <c r="B105" s="40"/>
      <c r="C105" s="197" t="s">
        <v>149</v>
      </c>
      <c r="D105" s="197" t="s">
        <v>117</v>
      </c>
      <c r="E105" s="198" t="s">
        <v>150</v>
      </c>
      <c r="F105" s="199" t="s">
        <v>151</v>
      </c>
      <c r="G105" s="200" t="s">
        <v>120</v>
      </c>
      <c r="H105" s="201">
        <v>1</v>
      </c>
      <c r="I105" s="202"/>
      <c r="J105" s="201">
        <f>ROUND(I105*H105,3)</f>
        <v>0</v>
      </c>
      <c r="K105" s="199" t="s">
        <v>121</v>
      </c>
      <c r="L105" s="45"/>
      <c r="M105" s="203" t="s">
        <v>22</v>
      </c>
      <c r="N105" s="204" t="s">
        <v>48</v>
      </c>
      <c r="O105" s="85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7" t="s">
        <v>115</v>
      </c>
      <c r="AT105" s="207" t="s">
        <v>117</v>
      </c>
      <c r="AU105" s="207" t="s">
        <v>23</v>
      </c>
      <c r="AY105" s="18" t="s">
        <v>116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8" t="s">
        <v>23</v>
      </c>
      <c r="BK105" s="209">
        <f>ROUND(I105*H105,3)</f>
        <v>0</v>
      </c>
      <c r="BL105" s="18" t="s">
        <v>115</v>
      </c>
      <c r="BM105" s="207" t="s">
        <v>152</v>
      </c>
    </row>
    <row r="106" s="2" customFormat="1">
      <c r="A106" s="39"/>
      <c r="B106" s="40"/>
      <c r="C106" s="41"/>
      <c r="D106" s="210" t="s">
        <v>124</v>
      </c>
      <c r="E106" s="41"/>
      <c r="F106" s="211" t="s">
        <v>153</v>
      </c>
      <c r="G106" s="41"/>
      <c r="H106" s="41"/>
      <c r="I106" s="212"/>
      <c r="J106" s="41"/>
      <c r="K106" s="41"/>
      <c r="L106" s="45"/>
      <c r="M106" s="213"/>
      <c r="N106" s="21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124</v>
      </c>
      <c r="AU106" s="18" t="s">
        <v>23</v>
      </c>
    </row>
    <row r="107" s="2" customFormat="1">
      <c r="A107" s="39"/>
      <c r="B107" s="40"/>
      <c r="C107" s="41"/>
      <c r="D107" s="215" t="s">
        <v>126</v>
      </c>
      <c r="E107" s="41"/>
      <c r="F107" s="216" t="s">
        <v>154</v>
      </c>
      <c r="G107" s="41"/>
      <c r="H107" s="41"/>
      <c r="I107" s="212"/>
      <c r="J107" s="41"/>
      <c r="K107" s="41"/>
      <c r="L107" s="45"/>
      <c r="M107" s="213"/>
      <c r="N107" s="21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126</v>
      </c>
      <c r="AU107" s="18" t="s">
        <v>23</v>
      </c>
    </row>
    <row r="108" s="12" customFormat="1">
      <c r="A108" s="12"/>
      <c r="B108" s="217"/>
      <c r="C108" s="218"/>
      <c r="D108" s="215" t="s">
        <v>130</v>
      </c>
      <c r="E108" s="219" t="s">
        <v>22</v>
      </c>
      <c r="F108" s="220" t="s">
        <v>131</v>
      </c>
      <c r="G108" s="218"/>
      <c r="H108" s="221">
        <v>1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7" t="s">
        <v>130</v>
      </c>
      <c r="AU108" s="227" t="s">
        <v>23</v>
      </c>
      <c r="AV108" s="12" t="s">
        <v>86</v>
      </c>
      <c r="AW108" s="12" t="s">
        <v>38</v>
      </c>
      <c r="AX108" s="12" t="s">
        <v>77</v>
      </c>
      <c r="AY108" s="227" t="s">
        <v>116</v>
      </c>
    </row>
    <row r="109" s="13" customFormat="1">
      <c r="A109" s="13"/>
      <c r="B109" s="228"/>
      <c r="C109" s="229"/>
      <c r="D109" s="215" t="s">
        <v>130</v>
      </c>
      <c r="E109" s="230" t="s">
        <v>22</v>
      </c>
      <c r="F109" s="231" t="s">
        <v>132</v>
      </c>
      <c r="G109" s="229"/>
      <c r="H109" s="232">
        <v>1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130</v>
      </c>
      <c r="AU109" s="238" t="s">
        <v>23</v>
      </c>
      <c r="AV109" s="13" t="s">
        <v>115</v>
      </c>
      <c r="AW109" s="13" t="s">
        <v>38</v>
      </c>
      <c r="AX109" s="13" t="s">
        <v>23</v>
      </c>
      <c r="AY109" s="238" t="s">
        <v>116</v>
      </c>
    </row>
    <row r="110" s="2" customFormat="1" ht="16.5" customHeight="1">
      <c r="A110" s="39"/>
      <c r="B110" s="40"/>
      <c r="C110" s="197" t="s">
        <v>155</v>
      </c>
      <c r="D110" s="197" t="s">
        <v>117</v>
      </c>
      <c r="E110" s="198" t="s">
        <v>156</v>
      </c>
      <c r="F110" s="199" t="s">
        <v>157</v>
      </c>
      <c r="G110" s="200" t="s">
        <v>120</v>
      </c>
      <c r="H110" s="201">
        <v>1</v>
      </c>
      <c r="I110" s="202"/>
      <c r="J110" s="201">
        <f>ROUND(I110*H110,3)</f>
        <v>0</v>
      </c>
      <c r="K110" s="199" t="s">
        <v>121</v>
      </c>
      <c r="L110" s="45"/>
      <c r="M110" s="203" t="s">
        <v>22</v>
      </c>
      <c r="N110" s="204" t="s">
        <v>48</v>
      </c>
      <c r="O110" s="85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7" t="s">
        <v>115</v>
      </c>
      <c r="AT110" s="207" t="s">
        <v>117</v>
      </c>
      <c r="AU110" s="207" t="s">
        <v>23</v>
      </c>
      <c r="AY110" s="18" t="s">
        <v>116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8" t="s">
        <v>23</v>
      </c>
      <c r="BK110" s="209">
        <f>ROUND(I110*H110,3)</f>
        <v>0</v>
      </c>
      <c r="BL110" s="18" t="s">
        <v>115</v>
      </c>
      <c r="BM110" s="207" t="s">
        <v>158</v>
      </c>
    </row>
    <row r="111" s="2" customFormat="1">
      <c r="A111" s="39"/>
      <c r="B111" s="40"/>
      <c r="C111" s="41"/>
      <c r="D111" s="210" t="s">
        <v>124</v>
      </c>
      <c r="E111" s="41"/>
      <c r="F111" s="211" t="s">
        <v>159</v>
      </c>
      <c r="G111" s="41"/>
      <c r="H111" s="41"/>
      <c r="I111" s="212"/>
      <c r="J111" s="41"/>
      <c r="K111" s="41"/>
      <c r="L111" s="45"/>
      <c r="M111" s="213"/>
      <c r="N111" s="21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124</v>
      </c>
      <c r="AU111" s="18" t="s">
        <v>23</v>
      </c>
    </row>
    <row r="112" s="2" customFormat="1">
      <c r="A112" s="39"/>
      <c r="B112" s="40"/>
      <c r="C112" s="41"/>
      <c r="D112" s="215" t="s">
        <v>126</v>
      </c>
      <c r="E112" s="41"/>
      <c r="F112" s="216" t="s">
        <v>160</v>
      </c>
      <c r="G112" s="41"/>
      <c r="H112" s="41"/>
      <c r="I112" s="212"/>
      <c r="J112" s="41"/>
      <c r="K112" s="41"/>
      <c r="L112" s="45"/>
      <c r="M112" s="213"/>
      <c r="N112" s="21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126</v>
      </c>
      <c r="AU112" s="18" t="s">
        <v>23</v>
      </c>
    </row>
    <row r="113" s="12" customFormat="1">
      <c r="A113" s="12"/>
      <c r="B113" s="217"/>
      <c r="C113" s="218"/>
      <c r="D113" s="215" t="s">
        <v>130</v>
      </c>
      <c r="E113" s="219" t="s">
        <v>22</v>
      </c>
      <c r="F113" s="220" t="s">
        <v>131</v>
      </c>
      <c r="G113" s="218"/>
      <c r="H113" s="221">
        <v>1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27" t="s">
        <v>130</v>
      </c>
      <c r="AU113" s="227" t="s">
        <v>23</v>
      </c>
      <c r="AV113" s="12" t="s">
        <v>86</v>
      </c>
      <c r="AW113" s="12" t="s">
        <v>38</v>
      </c>
      <c r="AX113" s="12" t="s">
        <v>77</v>
      </c>
      <c r="AY113" s="227" t="s">
        <v>116</v>
      </c>
    </row>
    <row r="114" s="13" customFormat="1">
      <c r="A114" s="13"/>
      <c r="B114" s="228"/>
      <c r="C114" s="229"/>
      <c r="D114" s="215" t="s">
        <v>130</v>
      </c>
      <c r="E114" s="230" t="s">
        <v>22</v>
      </c>
      <c r="F114" s="231" t="s">
        <v>132</v>
      </c>
      <c r="G114" s="229"/>
      <c r="H114" s="232">
        <v>1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130</v>
      </c>
      <c r="AU114" s="238" t="s">
        <v>23</v>
      </c>
      <c r="AV114" s="13" t="s">
        <v>115</v>
      </c>
      <c r="AW114" s="13" t="s">
        <v>38</v>
      </c>
      <c r="AX114" s="13" t="s">
        <v>23</v>
      </c>
      <c r="AY114" s="238" t="s">
        <v>116</v>
      </c>
    </row>
    <row r="115" s="2" customFormat="1" ht="37.8" customHeight="1">
      <c r="A115" s="39"/>
      <c r="B115" s="40"/>
      <c r="C115" s="197" t="s">
        <v>161</v>
      </c>
      <c r="D115" s="197" t="s">
        <v>117</v>
      </c>
      <c r="E115" s="198" t="s">
        <v>162</v>
      </c>
      <c r="F115" s="199" t="s">
        <v>163</v>
      </c>
      <c r="G115" s="200" t="s">
        <v>120</v>
      </c>
      <c r="H115" s="201">
        <v>1</v>
      </c>
      <c r="I115" s="202"/>
      <c r="J115" s="201">
        <f>ROUND(I115*H115,3)</f>
        <v>0</v>
      </c>
      <c r="K115" s="199" t="s">
        <v>22</v>
      </c>
      <c r="L115" s="45"/>
      <c r="M115" s="203" t="s">
        <v>22</v>
      </c>
      <c r="N115" s="204" t="s">
        <v>48</v>
      </c>
      <c r="O115" s="85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7" t="s">
        <v>115</v>
      </c>
      <c r="AT115" s="207" t="s">
        <v>117</v>
      </c>
      <c r="AU115" s="207" t="s">
        <v>23</v>
      </c>
      <c r="AY115" s="18" t="s">
        <v>116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8" t="s">
        <v>23</v>
      </c>
      <c r="BK115" s="209">
        <f>ROUND(I115*H115,3)</f>
        <v>0</v>
      </c>
      <c r="BL115" s="18" t="s">
        <v>115</v>
      </c>
      <c r="BM115" s="207" t="s">
        <v>164</v>
      </c>
    </row>
    <row r="116" s="12" customFormat="1">
      <c r="A116" s="12"/>
      <c r="B116" s="217"/>
      <c r="C116" s="218"/>
      <c r="D116" s="215" t="s">
        <v>130</v>
      </c>
      <c r="E116" s="219" t="s">
        <v>22</v>
      </c>
      <c r="F116" s="220" t="s">
        <v>131</v>
      </c>
      <c r="G116" s="218"/>
      <c r="H116" s="221">
        <v>1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7" t="s">
        <v>130</v>
      </c>
      <c r="AU116" s="227" t="s">
        <v>23</v>
      </c>
      <c r="AV116" s="12" t="s">
        <v>86</v>
      </c>
      <c r="AW116" s="12" t="s">
        <v>38</v>
      </c>
      <c r="AX116" s="12" t="s">
        <v>77</v>
      </c>
      <c r="AY116" s="227" t="s">
        <v>116</v>
      </c>
    </row>
    <row r="117" s="13" customFormat="1">
      <c r="A117" s="13"/>
      <c r="B117" s="228"/>
      <c r="C117" s="229"/>
      <c r="D117" s="215" t="s">
        <v>130</v>
      </c>
      <c r="E117" s="230" t="s">
        <v>22</v>
      </c>
      <c r="F117" s="231" t="s">
        <v>132</v>
      </c>
      <c r="G117" s="229"/>
      <c r="H117" s="232">
        <v>1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130</v>
      </c>
      <c r="AU117" s="238" t="s">
        <v>23</v>
      </c>
      <c r="AV117" s="13" t="s">
        <v>115</v>
      </c>
      <c r="AW117" s="13" t="s">
        <v>38</v>
      </c>
      <c r="AX117" s="13" t="s">
        <v>23</v>
      </c>
      <c r="AY117" s="238" t="s">
        <v>116</v>
      </c>
    </row>
    <row r="118" s="2" customFormat="1" ht="24.15" customHeight="1">
      <c r="A118" s="39"/>
      <c r="B118" s="40"/>
      <c r="C118" s="197" t="s">
        <v>165</v>
      </c>
      <c r="D118" s="197" t="s">
        <v>117</v>
      </c>
      <c r="E118" s="198" t="s">
        <v>166</v>
      </c>
      <c r="F118" s="199" t="s">
        <v>167</v>
      </c>
      <c r="G118" s="200" t="s">
        <v>120</v>
      </c>
      <c r="H118" s="201">
        <v>1</v>
      </c>
      <c r="I118" s="202"/>
      <c r="J118" s="201">
        <f>ROUND(I118*H118,3)</f>
        <v>0</v>
      </c>
      <c r="K118" s="199" t="s">
        <v>22</v>
      </c>
      <c r="L118" s="45"/>
      <c r="M118" s="203" t="s">
        <v>22</v>
      </c>
      <c r="N118" s="204" t="s">
        <v>48</v>
      </c>
      <c r="O118" s="85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7" t="s">
        <v>115</v>
      </c>
      <c r="AT118" s="207" t="s">
        <v>117</v>
      </c>
      <c r="AU118" s="207" t="s">
        <v>23</v>
      </c>
      <c r="AY118" s="18" t="s">
        <v>116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8" t="s">
        <v>23</v>
      </c>
      <c r="BK118" s="209">
        <f>ROUND(I118*H118,3)</f>
        <v>0</v>
      </c>
      <c r="BL118" s="18" t="s">
        <v>115</v>
      </c>
      <c r="BM118" s="207" t="s">
        <v>168</v>
      </c>
    </row>
    <row r="119" s="12" customFormat="1">
      <c r="A119" s="12"/>
      <c r="B119" s="217"/>
      <c r="C119" s="218"/>
      <c r="D119" s="215" t="s">
        <v>130</v>
      </c>
      <c r="E119" s="219" t="s">
        <v>22</v>
      </c>
      <c r="F119" s="220" t="s">
        <v>169</v>
      </c>
      <c r="G119" s="218"/>
      <c r="H119" s="221">
        <v>1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27" t="s">
        <v>130</v>
      </c>
      <c r="AU119" s="227" t="s">
        <v>23</v>
      </c>
      <c r="AV119" s="12" t="s">
        <v>86</v>
      </c>
      <c r="AW119" s="12" t="s">
        <v>38</v>
      </c>
      <c r="AX119" s="12" t="s">
        <v>77</v>
      </c>
      <c r="AY119" s="227" t="s">
        <v>116</v>
      </c>
    </row>
    <row r="120" s="13" customFormat="1">
      <c r="A120" s="13"/>
      <c r="B120" s="228"/>
      <c r="C120" s="229"/>
      <c r="D120" s="215" t="s">
        <v>130</v>
      </c>
      <c r="E120" s="230" t="s">
        <v>22</v>
      </c>
      <c r="F120" s="231" t="s">
        <v>132</v>
      </c>
      <c r="G120" s="229"/>
      <c r="H120" s="232">
        <v>1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130</v>
      </c>
      <c r="AU120" s="238" t="s">
        <v>23</v>
      </c>
      <c r="AV120" s="13" t="s">
        <v>115</v>
      </c>
      <c r="AW120" s="13" t="s">
        <v>38</v>
      </c>
      <c r="AX120" s="13" t="s">
        <v>23</v>
      </c>
      <c r="AY120" s="238" t="s">
        <v>116</v>
      </c>
    </row>
    <row r="121" s="2" customFormat="1" ht="16.5" customHeight="1">
      <c r="A121" s="39"/>
      <c r="B121" s="40"/>
      <c r="C121" s="197" t="s">
        <v>170</v>
      </c>
      <c r="D121" s="197" t="s">
        <v>117</v>
      </c>
      <c r="E121" s="198" t="s">
        <v>171</v>
      </c>
      <c r="F121" s="199" t="s">
        <v>172</v>
      </c>
      <c r="G121" s="200" t="s">
        <v>120</v>
      </c>
      <c r="H121" s="201">
        <v>2</v>
      </c>
      <c r="I121" s="202"/>
      <c r="J121" s="201">
        <f>ROUND(I121*H121,3)</f>
        <v>0</v>
      </c>
      <c r="K121" s="199" t="s">
        <v>121</v>
      </c>
      <c r="L121" s="45"/>
      <c r="M121" s="203" t="s">
        <v>22</v>
      </c>
      <c r="N121" s="204" t="s">
        <v>48</v>
      </c>
      <c r="O121" s="85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7" t="s">
        <v>122</v>
      </c>
      <c r="AT121" s="207" t="s">
        <v>117</v>
      </c>
      <c r="AU121" s="207" t="s">
        <v>23</v>
      </c>
      <c r="AY121" s="18" t="s">
        <v>116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8" t="s">
        <v>23</v>
      </c>
      <c r="BK121" s="209">
        <f>ROUND(I121*H121,3)</f>
        <v>0</v>
      </c>
      <c r="BL121" s="18" t="s">
        <v>122</v>
      </c>
      <c r="BM121" s="207" t="s">
        <v>173</v>
      </c>
    </row>
    <row r="122" s="2" customFormat="1">
      <c r="A122" s="39"/>
      <c r="B122" s="40"/>
      <c r="C122" s="41"/>
      <c r="D122" s="210" t="s">
        <v>124</v>
      </c>
      <c r="E122" s="41"/>
      <c r="F122" s="211" t="s">
        <v>174</v>
      </c>
      <c r="G122" s="41"/>
      <c r="H122" s="41"/>
      <c r="I122" s="212"/>
      <c r="J122" s="41"/>
      <c r="K122" s="41"/>
      <c r="L122" s="45"/>
      <c r="M122" s="213"/>
      <c r="N122" s="21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124</v>
      </c>
      <c r="AU122" s="18" t="s">
        <v>23</v>
      </c>
    </row>
    <row r="123" s="2" customFormat="1">
      <c r="A123" s="39"/>
      <c r="B123" s="40"/>
      <c r="C123" s="41"/>
      <c r="D123" s="215" t="s">
        <v>126</v>
      </c>
      <c r="E123" s="41"/>
      <c r="F123" s="216" t="s">
        <v>160</v>
      </c>
      <c r="G123" s="41"/>
      <c r="H123" s="41"/>
      <c r="I123" s="212"/>
      <c r="J123" s="41"/>
      <c r="K123" s="41"/>
      <c r="L123" s="45"/>
      <c r="M123" s="213"/>
      <c r="N123" s="214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126</v>
      </c>
      <c r="AU123" s="18" t="s">
        <v>23</v>
      </c>
    </row>
    <row r="124" s="12" customFormat="1">
      <c r="A124" s="12"/>
      <c r="B124" s="217"/>
      <c r="C124" s="218"/>
      <c r="D124" s="215" t="s">
        <v>130</v>
      </c>
      <c r="E124" s="219" t="s">
        <v>22</v>
      </c>
      <c r="F124" s="220" t="s">
        <v>175</v>
      </c>
      <c r="G124" s="218"/>
      <c r="H124" s="221">
        <v>2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7" t="s">
        <v>130</v>
      </c>
      <c r="AU124" s="227" t="s">
        <v>23</v>
      </c>
      <c r="AV124" s="12" t="s">
        <v>86</v>
      </c>
      <c r="AW124" s="12" t="s">
        <v>38</v>
      </c>
      <c r="AX124" s="12" t="s">
        <v>77</v>
      </c>
      <c r="AY124" s="227" t="s">
        <v>116</v>
      </c>
    </row>
    <row r="125" s="13" customFormat="1">
      <c r="A125" s="13"/>
      <c r="B125" s="228"/>
      <c r="C125" s="229"/>
      <c r="D125" s="215" t="s">
        <v>130</v>
      </c>
      <c r="E125" s="230" t="s">
        <v>22</v>
      </c>
      <c r="F125" s="231" t="s">
        <v>132</v>
      </c>
      <c r="G125" s="229"/>
      <c r="H125" s="232">
        <v>2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130</v>
      </c>
      <c r="AU125" s="238" t="s">
        <v>23</v>
      </c>
      <c r="AV125" s="13" t="s">
        <v>115</v>
      </c>
      <c r="AW125" s="13" t="s">
        <v>38</v>
      </c>
      <c r="AX125" s="13" t="s">
        <v>23</v>
      </c>
      <c r="AY125" s="238" t="s">
        <v>116</v>
      </c>
    </row>
    <row r="126" s="2" customFormat="1" ht="16.5" customHeight="1">
      <c r="A126" s="39"/>
      <c r="B126" s="40"/>
      <c r="C126" s="197" t="s">
        <v>28</v>
      </c>
      <c r="D126" s="197" t="s">
        <v>117</v>
      </c>
      <c r="E126" s="198" t="s">
        <v>176</v>
      </c>
      <c r="F126" s="199" t="s">
        <v>177</v>
      </c>
      <c r="G126" s="200" t="s">
        <v>120</v>
      </c>
      <c r="H126" s="201">
        <v>1</v>
      </c>
      <c r="I126" s="202"/>
      <c r="J126" s="201">
        <f>ROUND(I126*H126,3)</f>
        <v>0</v>
      </c>
      <c r="K126" s="199" t="s">
        <v>121</v>
      </c>
      <c r="L126" s="45"/>
      <c r="M126" s="203" t="s">
        <v>22</v>
      </c>
      <c r="N126" s="204" t="s">
        <v>48</v>
      </c>
      <c r="O126" s="85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7" t="s">
        <v>115</v>
      </c>
      <c r="AT126" s="207" t="s">
        <v>117</v>
      </c>
      <c r="AU126" s="207" t="s">
        <v>23</v>
      </c>
      <c r="AY126" s="18" t="s">
        <v>116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8" t="s">
        <v>23</v>
      </c>
      <c r="BK126" s="209">
        <f>ROUND(I126*H126,3)</f>
        <v>0</v>
      </c>
      <c r="BL126" s="18" t="s">
        <v>115</v>
      </c>
      <c r="BM126" s="207" t="s">
        <v>178</v>
      </c>
    </row>
    <row r="127" s="2" customFormat="1">
      <c r="A127" s="39"/>
      <c r="B127" s="40"/>
      <c r="C127" s="41"/>
      <c r="D127" s="210" t="s">
        <v>124</v>
      </c>
      <c r="E127" s="41"/>
      <c r="F127" s="211" t="s">
        <v>179</v>
      </c>
      <c r="G127" s="41"/>
      <c r="H127" s="41"/>
      <c r="I127" s="212"/>
      <c r="J127" s="41"/>
      <c r="K127" s="41"/>
      <c r="L127" s="45"/>
      <c r="M127" s="213"/>
      <c r="N127" s="214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124</v>
      </c>
      <c r="AU127" s="18" t="s">
        <v>23</v>
      </c>
    </row>
    <row r="128" s="2" customFormat="1">
      <c r="A128" s="39"/>
      <c r="B128" s="40"/>
      <c r="C128" s="41"/>
      <c r="D128" s="215" t="s">
        <v>126</v>
      </c>
      <c r="E128" s="41"/>
      <c r="F128" s="216" t="s">
        <v>160</v>
      </c>
      <c r="G128" s="41"/>
      <c r="H128" s="41"/>
      <c r="I128" s="212"/>
      <c r="J128" s="41"/>
      <c r="K128" s="41"/>
      <c r="L128" s="45"/>
      <c r="M128" s="213"/>
      <c r="N128" s="21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126</v>
      </c>
      <c r="AU128" s="18" t="s">
        <v>23</v>
      </c>
    </row>
    <row r="129" s="12" customFormat="1">
      <c r="A129" s="12"/>
      <c r="B129" s="217"/>
      <c r="C129" s="218"/>
      <c r="D129" s="215" t="s">
        <v>130</v>
      </c>
      <c r="E129" s="219" t="s">
        <v>22</v>
      </c>
      <c r="F129" s="220" t="s">
        <v>131</v>
      </c>
      <c r="G129" s="218"/>
      <c r="H129" s="221">
        <v>1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7" t="s">
        <v>130</v>
      </c>
      <c r="AU129" s="227" t="s">
        <v>23</v>
      </c>
      <c r="AV129" s="12" t="s">
        <v>86</v>
      </c>
      <c r="AW129" s="12" t="s">
        <v>38</v>
      </c>
      <c r="AX129" s="12" t="s">
        <v>77</v>
      </c>
      <c r="AY129" s="227" t="s">
        <v>116</v>
      </c>
    </row>
    <row r="130" s="13" customFormat="1">
      <c r="A130" s="13"/>
      <c r="B130" s="228"/>
      <c r="C130" s="229"/>
      <c r="D130" s="215" t="s">
        <v>130</v>
      </c>
      <c r="E130" s="230" t="s">
        <v>22</v>
      </c>
      <c r="F130" s="231" t="s">
        <v>132</v>
      </c>
      <c r="G130" s="229"/>
      <c r="H130" s="232">
        <v>1</v>
      </c>
      <c r="I130" s="233"/>
      <c r="J130" s="229"/>
      <c r="K130" s="229"/>
      <c r="L130" s="234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130</v>
      </c>
      <c r="AU130" s="238" t="s">
        <v>23</v>
      </c>
      <c r="AV130" s="13" t="s">
        <v>115</v>
      </c>
      <c r="AW130" s="13" t="s">
        <v>38</v>
      </c>
      <c r="AX130" s="13" t="s">
        <v>23</v>
      </c>
      <c r="AY130" s="238" t="s">
        <v>116</v>
      </c>
    </row>
    <row r="131" s="2" customFormat="1" ht="6.96" customHeight="1">
      <c r="A131" s="39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vqYasZgzPK16kw7V1csR4wWlj1OFZDaKt0+GCXwzg36b8wrBR9MpEZHgvq3EMQ9u53VFRH4XFEH73SVhPl5ZSw==" hashValue="iBe7nMkMfX89GdpkOC1t878XJ2u7rsJI8E4yCCc9ik5fUXtUEQJ4Pb/LP+2RpsegXD7oZaJmVlXuTwPHea1WPA==" algorithmName="SHA-512" password="CC35"/>
  <autoFilter ref="C80:K13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3_01/012203000"/>
    <hyperlink ref="F90" r:id="rId2" display="https://podminky.urs.cz/item/CS_URS_2023_01/012303000"/>
    <hyperlink ref="F99" r:id="rId3" display="https://podminky.urs.cz/item/CS_URS_2023_01/013254000"/>
    <hyperlink ref="F106" r:id="rId4" display="https://podminky.urs.cz/item/CS_URS_2023_01/030001000"/>
    <hyperlink ref="F111" r:id="rId5" display="https://podminky.urs.cz/item/CS_URS_2023_01/032903000"/>
    <hyperlink ref="F122" r:id="rId6" display="https://podminky.urs.cz/item/CS_URS_2023_01/034503000"/>
    <hyperlink ref="F127" r:id="rId7" display="https://podminky.urs.cz/item/CS_URS_2023_01/039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Protipovodňová opatření OP1 se zelení KZ4 v k.ú. Choltice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22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24</v>
      </c>
      <c r="E12" s="39"/>
      <c r="F12" s="137" t="s">
        <v>181</v>
      </c>
      <c r="G12" s="39"/>
      <c r="H12" s="39"/>
      <c r="I12" s="133" t="s">
        <v>26</v>
      </c>
      <c r="J12" s="138" t="str">
        <f>'Rekapitulace stavby'!AN8</f>
        <v>15. 2. 2023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30</v>
      </c>
      <c r="E14" s="39"/>
      <c r="F14" s="39"/>
      <c r="G14" s="39"/>
      <c r="H14" s="39"/>
      <c r="I14" s="133" t="s">
        <v>31</v>
      </c>
      <c r="J14" s="137" t="s">
        <v>22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32</v>
      </c>
      <c r="F15" s="39"/>
      <c r="G15" s="39"/>
      <c r="H15" s="39"/>
      <c r="I15" s="133" t="s">
        <v>33</v>
      </c>
      <c r="J15" s="137" t="s">
        <v>22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34</v>
      </c>
      <c r="E17" s="39"/>
      <c r="F17" s="39"/>
      <c r="G17" s="39"/>
      <c r="H17" s="39"/>
      <c r="I17" s="133" t="s">
        <v>31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33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36</v>
      </c>
      <c r="E20" s="39"/>
      <c r="F20" s="39"/>
      <c r="G20" s="39"/>
      <c r="H20" s="39"/>
      <c r="I20" s="133" t="s">
        <v>31</v>
      </c>
      <c r="J20" s="137" t="s">
        <v>22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37</v>
      </c>
      <c r="F21" s="39"/>
      <c r="G21" s="39"/>
      <c r="H21" s="39"/>
      <c r="I21" s="133" t="s">
        <v>33</v>
      </c>
      <c r="J21" s="137" t="s">
        <v>22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39</v>
      </c>
      <c r="E23" s="39"/>
      <c r="F23" s="39"/>
      <c r="G23" s="39"/>
      <c r="H23" s="39"/>
      <c r="I23" s="133" t="s">
        <v>31</v>
      </c>
      <c r="J23" s="137" t="s">
        <v>22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33</v>
      </c>
      <c r="J24" s="137" t="s">
        <v>22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41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22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43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45</v>
      </c>
      <c r="G32" s="39"/>
      <c r="H32" s="39"/>
      <c r="I32" s="146" t="s">
        <v>44</v>
      </c>
      <c r="J32" s="146" t="s">
        <v>46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47</v>
      </c>
      <c r="E33" s="133" t="s">
        <v>48</v>
      </c>
      <c r="F33" s="148">
        <f>ROUND((SUM(BE87:BE280)),  2)</f>
        <v>0</v>
      </c>
      <c r="G33" s="39"/>
      <c r="H33" s="39"/>
      <c r="I33" s="149">
        <v>0.20999999999999999</v>
      </c>
      <c r="J33" s="148">
        <f>ROUND(((SUM(BE87:BE280))*I33),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49</v>
      </c>
      <c r="F34" s="148">
        <f>ROUND((SUM(BF87:BF280)),  2)</f>
        <v>0</v>
      </c>
      <c r="G34" s="39"/>
      <c r="H34" s="39"/>
      <c r="I34" s="149">
        <v>0.14999999999999999</v>
      </c>
      <c r="J34" s="148">
        <f>ROUND(((SUM(BF87:BF280))*I34),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50</v>
      </c>
      <c r="F35" s="148">
        <f>ROUND((SUM(BG87:BG280)),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51</v>
      </c>
      <c r="F36" s="148">
        <f>ROUND((SUM(BH87:BH280)),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52</v>
      </c>
      <c r="F37" s="148">
        <f>ROUND((SUM(BI87:BI280)),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Protipovodňová opatření OP1 se zelení KZ4 v k.ú. Choltice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Příkop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24</v>
      </c>
      <c r="D52" s="41"/>
      <c r="E52" s="41"/>
      <c r="F52" s="28" t="str">
        <f>F12</f>
        <v>příkop OP1 v k.ú. Choltice</v>
      </c>
      <c r="G52" s="41"/>
      <c r="H52" s="41"/>
      <c r="I52" s="33" t="s">
        <v>26</v>
      </c>
      <c r="J52" s="73" t="str">
        <f>IF(J12="","",J12)</f>
        <v>15. 2. 2023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30</v>
      </c>
      <c r="D54" s="41"/>
      <c r="E54" s="41"/>
      <c r="F54" s="28" t="str">
        <f>E15</f>
        <v>ČR-SPÚ,Krajský pozemkový úřad pro Pardubický kraj</v>
      </c>
      <c r="G54" s="41"/>
      <c r="H54" s="41"/>
      <c r="I54" s="33" t="s">
        <v>36</v>
      </c>
      <c r="J54" s="37" t="str">
        <f>E21</f>
        <v>VDI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34</v>
      </c>
      <c r="D55" s="41"/>
      <c r="E55" s="41"/>
      <c r="F55" s="28" t="str">
        <f>IF(E18="","",E18)</f>
        <v>Vyplň údaj</v>
      </c>
      <c r="G55" s="41"/>
      <c r="H55" s="41"/>
      <c r="I55" s="33" t="s">
        <v>39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75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182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42"/>
      <c r="C61" s="243"/>
      <c r="D61" s="244" t="s">
        <v>183</v>
      </c>
      <c r="E61" s="245"/>
      <c r="F61" s="245"/>
      <c r="G61" s="245"/>
      <c r="H61" s="245"/>
      <c r="I61" s="245"/>
      <c r="J61" s="246">
        <f>J89</f>
        <v>0</v>
      </c>
      <c r="K61" s="243"/>
      <c r="L61" s="247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42"/>
      <c r="C62" s="243"/>
      <c r="D62" s="244" t="s">
        <v>184</v>
      </c>
      <c r="E62" s="245"/>
      <c r="F62" s="245"/>
      <c r="G62" s="245"/>
      <c r="H62" s="245"/>
      <c r="I62" s="245"/>
      <c r="J62" s="246">
        <f>J243</f>
        <v>0</v>
      </c>
      <c r="K62" s="243"/>
      <c r="L62" s="247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14" customFormat="1" ht="19.92" customHeight="1">
      <c r="A63" s="14"/>
      <c r="B63" s="242"/>
      <c r="C63" s="243"/>
      <c r="D63" s="244" t="s">
        <v>185</v>
      </c>
      <c r="E63" s="245"/>
      <c r="F63" s="245"/>
      <c r="G63" s="245"/>
      <c r="H63" s="245"/>
      <c r="I63" s="245"/>
      <c r="J63" s="246">
        <f>J248</f>
        <v>0</v>
      </c>
      <c r="K63" s="243"/>
      <c r="L63" s="247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="14" customFormat="1" ht="19.92" customHeight="1">
      <c r="A64" s="14"/>
      <c r="B64" s="242"/>
      <c r="C64" s="243"/>
      <c r="D64" s="244" t="s">
        <v>186</v>
      </c>
      <c r="E64" s="245"/>
      <c r="F64" s="245"/>
      <c r="G64" s="245"/>
      <c r="H64" s="245"/>
      <c r="I64" s="245"/>
      <c r="J64" s="246">
        <f>J260</f>
        <v>0</v>
      </c>
      <c r="K64" s="243"/>
      <c r="L64" s="247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="14" customFormat="1" ht="19.92" customHeight="1">
      <c r="A65" s="14"/>
      <c r="B65" s="242"/>
      <c r="C65" s="243"/>
      <c r="D65" s="244" t="s">
        <v>187</v>
      </c>
      <c r="E65" s="245"/>
      <c r="F65" s="245"/>
      <c r="G65" s="245"/>
      <c r="H65" s="245"/>
      <c r="I65" s="245"/>
      <c r="J65" s="246">
        <f>J269</f>
        <v>0</v>
      </c>
      <c r="K65" s="243"/>
      <c r="L65" s="247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="9" customFormat="1" ht="24.96" customHeight="1">
      <c r="A66" s="9"/>
      <c r="B66" s="166"/>
      <c r="C66" s="167"/>
      <c r="D66" s="168" t="s">
        <v>188</v>
      </c>
      <c r="E66" s="169"/>
      <c r="F66" s="169"/>
      <c r="G66" s="169"/>
      <c r="H66" s="169"/>
      <c r="I66" s="169"/>
      <c r="J66" s="170">
        <f>J276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4" customFormat="1" ht="19.92" customHeight="1">
      <c r="A67" s="14"/>
      <c r="B67" s="242"/>
      <c r="C67" s="243"/>
      <c r="D67" s="244" t="s">
        <v>189</v>
      </c>
      <c r="E67" s="245"/>
      <c r="F67" s="245"/>
      <c r="G67" s="245"/>
      <c r="H67" s="245"/>
      <c r="I67" s="245"/>
      <c r="J67" s="246">
        <f>J277</f>
        <v>0</v>
      </c>
      <c r="K67" s="243"/>
      <c r="L67" s="247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100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Protipovodňová opatření OP1 se zelení KZ4 v k.ú. Choltice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91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01 - Příkop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24</v>
      </c>
      <c r="D81" s="41"/>
      <c r="E81" s="41"/>
      <c r="F81" s="28" t="str">
        <f>F12</f>
        <v>příkop OP1 v k.ú. Choltice</v>
      </c>
      <c r="G81" s="41"/>
      <c r="H81" s="41"/>
      <c r="I81" s="33" t="s">
        <v>26</v>
      </c>
      <c r="J81" s="73" t="str">
        <f>IF(J12="","",J12)</f>
        <v>15. 2. 2023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41"/>
      <c r="E83" s="41"/>
      <c r="F83" s="28" t="str">
        <f>E15</f>
        <v>ČR-SPÚ,Krajský pozemkový úřad pro Pardubický kraj</v>
      </c>
      <c r="G83" s="41"/>
      <c r="H83" s="41"/>
      <c r="I83" s="33" t="s">
        <v>36</v>
      </c>
      <c r="J83" s="37" t="str">
        <f>E21</f>
        <v>VDI Projekt s.r.o.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34</v>
      </c>
      <c r="D84" s="41"/>
      <c r="E84" s="41"/>
      <c r="F84" s="28" t="str">
        <f>IF(E18="","",E18)</f>
        <v>Vyplň údaj</v>
      </c>
      <c r="G84" s="41"/>
      <c r="H84" s="41"/>
      <c r="I84" s="33" t="s">
        <v>39</v>
      </c>
      <c r="J84" s="37" t="str">
        <f>E24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0" customFormat="1" ht="29.28" customHeight="1">
      <c r="A86" s="172"/>
      <c r="B86" s="173"/>
      <c r="C86" s="174" t="s">
        <v>101</v>
      </c>
      <c r="D86" s="175" t="s">
        <v>62</v>
      </c>
      <c r="E86" s="175" t="s">
        <v>58</v>
      </c>
      <c r="F86" s="175" t="s">
        <v>59</v>
      </c>
      <c r="G86" s="175" t="s">
        <v>102</v>
      </c>
      <c r="H86" s="175" t="s">
        <v>103</v>
      </c>
      <c r="I86" s="175" t="s">
        <v>104</v>
      </c>
      <c r="J86" s="175" t="s">
        <v>96</v>
      </c>
      <c r="K86" s="176" t="s">
        <v>105</v>
      </c>
      <c r="L86" s="177"/>
      <c r="M86" s="93" t="s">
        <v>22</v>
      </c>
      <c r="N86" s="94" t="s">
        <v>47</v>
      </c>
      <c r="O86" s="94" t="s">
        <v>106</v>
      </c>
      <c r="P86" s="94" t="s">
        <v>107</v>
      </c>
      <c r="Q86" s="94" t="s">
        <v>108</v>
      </c>
      <c r="R86" s="94" t="s">
        <v>109</v>
      </c>
      <c r="S86" s="94" t="s">
        <v>110</v>
      </c>
      <c r="T86" s="95" t="s">
        <v>111</v>
      </c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</row>
    <row r="87" s="2" customFormat="1" ht="22.8" customHeight="1">
      <c r="A87" s="39"/>
      <c r="B87" s="40"/>
      <c r="C87" s="100" t="s">
        <v>112</v>
      </c>
      <c r="D87" s="41"/>
      <c r="E87" s="41"/>
      <c r="F87" s="41"/>
      <c r="G87" s="41"/>
      <c r="H87" s="41"/>
      <c r="I87" s="41"/>
      <c r="J87" s="178">
        <f>BK87</f>
        <v>0</v>
      </c>
      <c r="K87" s="41"/>
      <c r="L87" s="45"/>
      <c r="M87" s="96"/>
      <c r="N87" s="179"/>
      <c r="O87" s="97"/>
      <c r="P87" s="180">
        <f>P88+P276</f>
        <v>0</v>
      </c>
      <c r="Q87" s="97"/>
      <c r="R87" s="180">
        <f>R88+R276</f>
        <v>238.44773090000001</v>
      </c>
      <c r="S87" s="97"/>
      <c r="T87" s="181">
        <f>T88+T276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76</v>
      </c>
      <c r="AU87" s="18" t="s">
        <v>97</v>
      </c>
      <c r="BK87" s="182">
        <f>BK88+BK276</f>
        <v>0</v>
      </c>
    </row>
    <row r="88" s="11" customFormat="1" ht="25.92" customHeight="1">
      <c r="A88" s="11"/>
      <c r="B88" s="183"/>
      <c r="C88" s="184"/>
      <c r="D88" s="185" t="s">
        <v>76</v>
      </c>
      <c r="E88" s="186" t="s">
        <v>190</v>
      </c>
      <c r="F88" s="186" t="s">
        <v>190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P89+P243+P248+P260+P269</f>
        <v>0</v>
      </c>
      <c r="Q88" s="191"/>
      <c r="R88" s="192">
        <f>R89+R243+R248+R260+R269</f>
        <v>238.44738090000001</v>
      </c>
      <c r="S88" s="191"/>
      <c r="T88" s="193">
        <f>T89+T243+T248+T260+T269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23</v>
      </c>
      <c r="AT88" s="195" t="s">
        <v>76</v>
      </c>
      <c r="AU88" s="195" t="s">
        <v>77</v>
      </c>
      <c r="AY88" s="194" t="s">
        <v>116</v>
      </c>
      <c r="BK88" s="196">
        <f>BK89+BK243+BK248+BK260+BK269</f>
        <v>0</v>
      </c>
    </row>
    <row r="89" s="11" customFormat="1" ht="22.8" customHeight="1">
      <c r="A89" s="11"/>
      <c r="B89" s="183"/>
      <c r="C89" s="184"/>
      <c r="D89" s="185" t="s">
        <v>76</v>
      </c>
      <c r="E89" s="248" t="s">
        <v>23</v>
      </c>
      <c r="F89" s="248" t="s">
        <v>191</v>
      </c>
      <c r="G89" s="184"/>
      <c r="H89" s="184"/>
      <c r="I89" s="187"/>
      <c r="J89" s="249">
        <f>BK89</f>
        <v>0</v>
      </c>
      <c r="K89" s="184"/>
      <c r="L89" s="189"/>
      <c r="M89" s="190"/>
      <c r="N89" s="191"/>
      <c r="O89" s="191"/>
      <c r="P89" s="192">
        <f>SUM(P90:P242)</f>
        <v>0</v>
      </c>
      <c r="Q89" s="191"/>
      <c r="R89" s="192">
        <f>SUM(R90:R242)</f>
        <v>145.44238199999998</v>
      </c>
      <c r="S89" s="191"/>
      <c r="T89" s="193">
        <f>SUM(T90:T242)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4" t="s">
        <v>23</v>
      </c>
      <c r="AT89" s="195" t="s">
        <v>76</v>
      </c>
      <c r="AU89" s="195" t="s">
        <v>23</v>
      </c>
      <c r="AY89" s="194" t="s">
        <v>116</v>
      </c>
      <c r="BK89" s="196">
        <f>SUM(BK90:BK242)</f>
        <v>0</v>
      </c>
    </row>
    <row r="90" s="2" customFormat="1" ht="16.5" customHeight="1">
      <c r="A90" s="39"/>
      <c r="B90" s="40"/>
      <c r="C90" s="197" t="s">
        <v>23</v>
      </c>
      <c r="D90" s="197" t="s">
        <v>117</v>
      </c>
      <c r="E90" s="198" t="s">
        <v>192</v>
      </c>
      <c r="F90" s="199" t="s">
        <v>193</v>
      </c>
      <c r="G90" s="200" t="s">
        <v>194</v>
      </c>
      <c r="H90" s="201">
        <v>2686</v>
      </c>
      <c r="I90" s="202"/>
      <c r="J90" s="201">
        <f>ROUND(I90*H90,3)</f>
        <v>0</v>
      </c>
      <c r="K90" s="199" t="s">
        <v>121</v>
      </c>
      <c r="L90" s="45"/>
      <c r="M90" s="203" t="s">
        <v>22</v>
      </c>
      <c r="N90" s="204" t="s">
        <v>48</v>
      </c>
      <c r="O90" s="85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7" t="s">
        <v>115</v>
      </c>
      <c r="AT90" s="207" t="s">
        <v>117</v>
      </c>
      <c r="AU90" s="207" t="s">
        <v>86</v>
      </c>
      <c r="AY90" s="18" t="s">
        <v>116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8" t="s">
        <v>23</v>
      </c>
      <c r="BK90" s="209">
        <f>ROUND(I90*H90,3)</f>
        <v>0</v>
      </c>
      <c r="BL90" s="18" t="s">
        <v>115</v>
      </c>
      <c r="BM90" s="207" t="s">
        <v>195</v>
      </c>
    </row>
    <row r="91" s="2" customFormat="1">
      <c r="A91" s="39"/>
      <c r="B91" s="40"/>
      <c r="C91" s="41"/>
      <c r="D91" s="210" t="s">
        <v>124</v>
      </c>
      <c r="E91" s="41"/>
      <c r="F91" s="211" t="s">
        <v>196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124</v>
      </c>
      <c r="AU91" s="18" t="s">
        <v>86</v>
      </c>
    </row>
    <row r="92" s="2" customFormat="1">
      <c r="A92" s="39"/>
      <c r="B92" s="40"/>
      <c r="C92" s="41"/>
      <c r="D92" s="215" t="s">
        <v>126</v>
      </c>
      <c r="E92" s="41"/>
      <c r="F92" s="216" t="s">
        <v>197</v>
      </c>
      <c r="G92" s="41"/>
      <c r="H92" s="41"/>
      <c r="I92" s="212"/>
      <c r="J92" s="41"/>
      <c r="K92" s="41"/>
      <c r="L92" s="45"/>
      <c r="M92" s="213"/>
      <c r="N92" s="21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126</v>
      </c>
      <c r="AU92" s="18" t="s">
        <v>86</v>
      </c>
    </row>
    <row r="93" s="15" customFormat="1">
      <c r="A93" s="15"/>
      <c r="B93" s="250"/>
      <c r="C93" s="251"/>
      <c r="D93" s="215" t="s">
        <v>130</v>
      </c>
      <c r="E93" s="252" t="s">
        <v>22</v>
      </c>
      <c r="F93" s="253" t="s">
        <v>198</v>
      </c>
      <c r="G93" s="251"/>
      <c r="H93" s="252" t="s">
        <v>22</v>
      </c>
      <c r="I93" s="254"/>
      <c r="J93" s="251"/>
      <c r="K93" s="251"/>
      <c r="L93" s="255"/>
      <c r="M93" s="256"/>
      <c r="N93" s="257"/>
      <c r="O93" s="257"/>
      <c r="P93" s="257"/>
      <c r="Q93" s="257"/>
      <c r="R93" s="257"/>
      <c r="S93" s="257"/>
      <c r="T93" s="258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9" t="s">
        <v>130</v>
      </c>
      <c r="AU93" s="259" t="s">
        <v>86</v>
      </c>
      <c r="AV93" s="15" t="s">
        <v>23</v>
      </c>
      <c r="AW93" s="15" t="s">
        <v>38</v>
      </c>
      <c r="AX93" s="15" t="s">
        <v>77</v>
      </c>
      <c r="AY93" s="259" t="s">
        <v>116</v>
      </c>
    </row>
    <row r="94" s="12" customFormat="1">
      <c r="A94" s="12"/>
      <c r="B94" s="217"/>
      <c r="C94" s="218"/>
      <c r="D94" s="215" t="s">
        <v>130</v>
      </c>
      <c r="E94" s="219" t="s">
        <v>22</v>
      </c>
      <c r="F94" s="220" t="s">
        <v>199</v>
      </c>
      <c r="G94" s="218"/>
      <c r="H94" s="221">
        <v>1101.7000000000001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7" t="s">
        <v>130</v>
      </c>
      <c r="AU94" s="227" t="s">
        <v>86</v>
      </c>
      <c r="AV94" s="12" t="s">
        <v>86</v>
      </c>
      <c r="AW94" s="12" t="s">
        <v>38</v>
      </c>
      <c r="AX94" s="12" t="s">
        <v>77</v>
      </c>
      <c r="AY94" s="227" t="s">
        <v>116</v>
      </c>
    </row>
    <row r="95" s="12" customFormat="1">
      <c r="A95" s="12"/>
      <c r="B95" s="217"/>
      <c r="C95" s="218"/>
      <c r="D95" s="215" t="s">
        <v>130</v>
      </c>
      <c r="E95" s="219" t="s">
        <v>22</v>
      </c>
      <c r="F95" s="220" t="s">
        <v>200</v>
      </c>
      <c r="G95" s="218"/>
      <c r="H95" s="221">
        <v>1584.3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7" t="s">
        <v>130</v>
      </c>
      <c r="AU95" s="227" t="s">
        <v>86</v>
      </c>
      <c r="AV95" s="12" t="s">
        <v>86</v>
      </c>
      <c r="AW95" s="12" t="s">
        <v>38</v>
      </c>
      <c r="AX95" s="12" t="s">
        <v>77</v>
      </c>
      <c r="AY95" s="227" t="s">
        <v>116</v>
      </c>
    </row>
    <row r="96" s="13" customFormat="1">
      <c r="A96" s="13"/>
      <c r="B96" s="228"/>
      <c r="C96" s="229"/>
      <c r="D96" s="215" t="s">
        <v>130</v>
      </c>
      <c r="E96" s="230" t="s">
        <v>22</v>
      </c>
      <c r="F96" s="231" t="s">
        <v>132</v>
      </c>
      <c r="G96" s="229"/>
      <c r="H96" s="232">
        <v>2686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130</v>
      </c>
      <c r="AU96" s="238" t="s">
        <v>86</v>
      </c>
      <c r="AV96" s="13" t="s">
        <v>115</v>
      </c>
      <c r="AW96" s="13" t="s">
        <v>38</v>
      </c>
      <c r="AX96" s="13" t="s">
        <v>23</v>
      </c>
      <c r="AY96" s="238" t="s">
        <v>116</v>
      </c>
    </row>
    <row r="97" s="2" customFormat="1" ht="16.5" customHeight="1">
      <c r="A97" s="39"/>
      <c r="B97" s="40"/>
      <c r="C97" s="197" t="s">
        <v>86</v>
      </c>
      <c r="D97" s="197" t="s">
        <v>117</v>
      </c>
      <c r="E97" s="198" t="s">
        <v>201</v>
      </c>
      <c r="F97" s="199" t="s">
        <v>202</v>
      </c>
      <c r="G97" s="200" t="s">
        <v>194</v>
      </c>
      <c r="H97" s="201">
        <v>1101.7000000000001</v>
      </c>
      <c r="I97" s="202"/>
      <c r="J97" s="201">
        <f>ROUND(I97*H97,3)</f>
        <v>0</v>
      </c>
      <c r="K97" s="199" t="s">
        <v>121</v>
      </c>
      <c r="L97" s="45"/>
      <c r="M97" s="203" t="s">
        <v>22</v>
      </c>
      <c r="N97" s="204" t="s">
        <v>48</v>
      </c>
      <c r="O97" s="85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7" t="s">
        <v>115</v>
      </c>
      <c r="AT97" s="207" t="s">
        <v>117</v>
      </c>
      <c r="AU97" s="207" t="s">
        <v>86</v>
      </c>
      <c r="AY97" s="18" t="s">
        <v>116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8" t="s">
        <v>23</v>
      </c>
      <c r="BK97" s="209">
        <f>ROUND(I97*H97,3)</f>
        <v>0</v>
      </c>
      <c r="BL97" s="18" t="s">
        <v>115</v>
      </c>
      <c r="BM97" s="207" t="s">
        <v>203</v>
      </c>
    </row>
    <row r="98" s="2" customFormat="1">
      <c r="A98" s="39"/>
      <c r="B98" s="40"/>
      <c r="C98" s="41"/>
      <c r="D98" s="210" t="s">
        <v>124</v>
      </c>
      <c r="E98" s="41"/>
      <c r="F98" s="211" t="s">
        <v>204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124</v>
      </c>
      <c r="AU98" s="18" t="s">
        <v>86</v>
      </c>
    </row>
    <row r="99" s="2" customFormat="1">
      <c r="A99" s="39"/>
      <c r="B99" s="40"/>
      <c r="C99" s="41"/>
      <c r="D99" s="215" t="s">
        <v>126</v>
      </c>
      <c r="E99" s="41"/>
      <c r="F99" s="216" t="s">
        <v>205</v>
      </c>
      <c r="G99" s="41"/>
      <c r="H99" s="41"/>
      <c r="I99" s="212"/>
      <c r="J99" s="41"/>
      <c r="K99" s="41"/>
      <c r="L99" s="45"/>
      <c r="M99" s="213"/>
      <c r="N99" s="21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126</v>
      </c>
      <c r="AU99" s="18" t="s">
        <v>86</v>
      </c>
    </row>
    <row r="100" s="12" customFormat="1">
      <c r="A100" s="12"/>
      <c r="B100" s="217"/>
      <c r="C100" s="218"/>
      <c r="D100" s="215" t="s">
        <v>130</v>
      </c>
      <c r="E100" s="219" t="s">
        <v>22</v>
      </c>
      <c r="F100" s="220" t="s">
        <v>206</v>
      </c>
      <c r="G100" s="218"/>
      <c r="H100" s="221">
        <v>1101.7000000000001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7" t="s">
        <v>130</v>
      </c>
      <c r="AU100" s="227" t="s">
        <v>86</v>
      </c>
      <c r="AV100" s="12" t="s">
        <v>86</v>
      </c>
      <c r="AW100" s="12" t="s">
        <v>38</v>
      </c>
      <c r="AX100" s="12" t="s">
        <v>23</v>
      </c>
      <c r="AY100" s="227" t="s">
        <v>116</v>
      </c>
    </row>
    <row r="101" s="2" customFormat="1" ht="21.75" customHeight="1">
      <c r="A101" s="39"/>
      <c r="B101" s="40"/>
      <c r="C101" s="197" t="s">
        <v>138</v>
      </c>
      <c r="D101" s="197" t="s">
        <v>117</v>
      </c>
      <c r="E101" s="198" t="s">
        <v>207</v>
      </c>
      <c r="F101" s="199" t="s">
        <v>208</v>
      </c>
      <c r="G101" s="200" t="s">
        <v>209</v>
      </c>
      <c r="H101" s="201">
        <v>689.49000000000001</v>
      </c>
      <c r="I101" s="202"/>
      <c r="J101" s="201">
        <f>ROUND(I101*H101,3)</f>
        <v>0</v>
      </c>
      <c r="K101" s="199" t="s">
        <v>121</v>
      </c>
      <c r="L101" s="45"/>
      <c r="M101" s="203" t="s">
        <v>22</v>
      </c>
      <c r="N101" s="204" t="s">
        <v>48</v>
      </c>
      <c r="O101" s="85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7" t="s">
        <v>115</v>
      </c>
      <c r="AT101" s="207" t="s">
        <v>117</v>
      </c>
      <c r="AU101" s="207" t="s">
        <v>86</v>
      </c>
      <c r="AY101" s="18" t="s">
        <v>116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8" t="s">
        <v>23</v>
      </c>
      <c r="BK101" s="209">
        <f>ROUND(I101*H101,3)</f>
        <v>0</v>
      </c>
      <c r="BL101" s="18" t="s">
        <v>115</v>
      </c>
      <c r="BM101" s="207" t="s">
        <v>210</v>
      </c>
    </row>
    <row r="102" s="2" customFormat="1">
      <c r="A102" s="39"/>
      <c r="B102" s="40"/>
      <c r="C102" s="41"/>
      <c r="D102" s="210" t="s">
        <v>124</v>
      </c>
      <c r="E102" s="41"/>
      <c r="F102" s="211" t="s">
        <v>211</v>
      </c>
      <c r="G102" s="41"/>
      <c r="H102" s="41"/>
      <c r="I102" s="212"/>
      <c r="J102" s="41"/>
      <c r="K102" s="41"/>
      <c r="L102" s="45"/>
      <c r="M102" s="213"/>
      <c r="N102" s="21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124</v>
      </c>
      <c r="AU102" s="18" t="s">
        <v>86</v>
      </c>
    </row>
    <row r="103" s="2" customFormat="1">
      <c r="A103" s="39"/>
      <c r="B103" s="40"/>
      <c r="C103" s="41"/>
      <c r="D103" s="215" t="s">
        <v>126</v>
      </c>
      <c r="E103" s="41"/>
      <c r="F103" s="216" t="s">
        <v>212</v>
      </c>
      <c r="G103" s="41"/>
      <c r="H103" s="41"/>
      <c r="I103" s="212"/>
      <c r="J103" s="41"/>
      <c r="K103" s="41"/>
      <c r="L103" s="45"/>
      <c r="M103" s="213"/>
      <c r="N103" s="21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126</v>
      </c>
      <c r="AU103" s="18" t="s">
        <v>86</v>
      </c>
    </row>
    <row r="104" s="12" customFormat="1">
      <c r="A104" s="12"/>
      <c r="B104" s="217"/>
      <c r="C104" s="218"/>
      <c r="D104" s="215" t="s">
        <v>130</v>
      </c>
      <c r="E104" s="219" t="s">
        <v>22</v>
      </c>
      <c r="F104" s="220" t="s">
        <v>213</v>
      </c>
      <c r="G104" s="218"/>
      <c r="H104" s="221">
        <v>552.19500000000005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7" t="s">
        <v>130</v>
      </c>
      <c r="AU104" s="227" t="s">
        <v>86</v>
      </c>
      <c r="AV104" s="12" t="s">
        <v>86</v>
      </c>
      <c r="AW104" s="12" t="s">
        <v>38</v>
      </c>
      <c r="AX104" s="12" t="s">
        <v>77</v>
      </c>
      <c r="AY104" s="227" t="s">
        <v>116</v>
      </c>
    </row>
    <row r="105" s="12" customFormat="1">
      <c r="A105" s="12"/>
      <c r="B105" s="217"/>
      <c r="C105" s="218"/>
      <c r="D105" s="215" t="s">
        <v>130</v>
      </c>
      <c r="E105" s="219" t="s">
        <v>22</v>
      </c>
      <c r="F105" s="220" t="s">
        <v>214</v>
      </c>
      <c r="G105" s="218"/>
      <c r="H105" s="221">
        <v>137.29499999999999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7" t="s">
        <v>130</v>
      </c>
      <c r="AU105" s="227" t="s">
        <v>86</v>
      </c>
      <c r="AV105" s="12" t="s">
        <v>86</v>
      </c>
      <c r="AW105" s="12" t="s">
        <v>38</v>
      </c>
      <c r="AX105" s="12" t="s">
        <v>77</v>
      </c>
      <c r="AY105" s="227" t="s">
        <v>116</v>
      </c>
    </row>
    <row r="106" s="13" customFormat="1">
      <c r="A106" s="13"/>
      <c r="B106" s="228"/>
      <c r="C106" s="229"/>
      <c r="D106" s="215" t="s">
        <v>130</v>
      </c>
      <c r="E106" s="230" t="s">
        <v>22</v>
      </c>
      <c r="F106" s="231" t="s">
        <v>132</v>
      </c>
      <c r="G106" s="229"/>
      <c r="H106" s="232">
        <v>689.49000000000001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130</v>
      </c>
      <c r="AU106" s="238" t="s">
        <v>86</v>
      </c>
      <c r="AV106" s="13" t="s">
        <v>115</v>
      </c>
      <c r="AW106" s="13" t="s">
        <v>38</v>
      </c>
      <c r="AX106" s="13" t="s">
        <v>23</v>
      </c>
      <c r="AY106" s="238" t="s">
        <v>116</v>
      </c>
    </row>
    <row r="107" s="2" customFormat="1" ht="37.8" customHeight="1">
      <c r="A107" s="39"/>
      <c r="B107" s="40"/>
      <c r="C107" s="197" t="s">
        <v>115</v>
      </c>
      <c r="D107" s="197" t="s">
        <v>117</v>
      </c>
      <c r="E107" s="198" t="s">
        <v>215</v>
      </c>
      <c r="F107" s="199" t="s">
        <v>216</v>
      </c>
      <c r="G107" s="200" t="s">
        <v>209</v>
      </c>
      <c r="H107" s="201">
        <v>334.60700000000003</v>
      </c>
      <c r="I107" s="202"/>
      <c r="J107" s="201">
        <f>ROUND(I107*H107,3)</f>
        <v>0</v>
      </c>
      <c r="K107" s="199" t="s">
        <v>121</v>
      </c>
      <c r="L107" s="45"/>
      <c r="M107" s="203" t="s">
        <v>22</v>
      </c>
      <c r="N107" s="204" t="s">
        <v>48</v>
      </c>
      <c r="O107" s="85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7" t="s">
        <v>115</v>
      </c>
      <c r="AT107" s="207" t="s">
        <v>117</v>
      </c>
      <c r="AU107" s="207" t="s">
        <v>86</v>
      </c>
      <c r="AY107" s="18" t="s">
        <v>116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8" t="s">
        <v>23</v>
      </c>
      <c r="BK107" s="209">
        <f>ROUND(I107*H107,3)</f>
        <v>0</v>
      </c>
      <c r="BL107" s="18" t="s">
        <v>115</v>
      </c>
      <c r="BM107" s="207" t="s">
        <v>217</v>
      </c>
    </row>
    <row r="108" s="2" customFormat="1">
      <c r="A108" s="39"/>
      <c r="B108" s="40"/>
      <c r="C108" s="41"/>
      <c r="D108" s="210" t="s">
        <v>124</v>
      </c>
      <c r="E108" s="41"/>
      <c r="F108" s="211" t="s">
        <v>218</v>
      </c>
      <c r="G108" s="41"/>
      <c r="H108" s="41"/>
      <c r="I108" s="212"/>
      <c r="J108" s="41"/>
      <c r="K108" s="41"/>
      <c r="L108" s="45"/>
      <c r="M108" s="213"/>
      <c r="N108" s="21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124</v>
      </c>
      <c r="AU108" s="18" t="s">
        <v>86</v>
      </c>
    </row>
    <row r="109" s="2" customFormat="1">
      <c r="A109" s="39"/>
      <c r="B109" s="40"/>
      <c r="C109" s="41"/>
      <c r="D109" s="215" t="s">
        <v>126</v>
      </c>
      <c r="E109" s="41"/>
      <c r="F109" s="216" t="s">
        <v>219</v>
      </c>
      <c r="G109" s="41"/>
      <c r="H109" s="41"/>
      <c r="I109" s="212"/>
      <c r="J109" s="41"/>
      <c r="K109" s="41"/>
      <c r="L109" s="45"/>
      <c r="M109" s="213"/>
      <c r="N109" s="214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126</v>
      </c>
      <c r="AU109" s="18" t="s">
        <v>86</v>
      </c>
    </row>
    <row r="110" s="15" customFormat="1">
      <c r="A110" s="15"/>
      <c r="B110" s="250"/>
      <c r="C110" s="251"/>
      <c r="D110" s="215" t="s">
        <v>130</v>
      </c>
      <c r="E110" s="252" t="s">
        <v>22</v>
      </c>
      <c r="F110" s="253" t="s">
        <v>220</v>
      </c>
      <c r="G110" s="251"/>
      <c r="H110" s="252" t="s">
        <v>22</v>
      </c>
      <c r="I110" s="254"/>
      <c r="J110" s="251"/>
      <c r="K110" s="251"/>
      <c r="L110" s="255"/>
      <c r="M110" s="256"/>
      <c r="N110" s="257"/>
      <c r="O110" s="257"/>
      <c r="P110" s="257"/>
      <c r="Q110" s="257"/>
      <c r="R110" s="257"/>
      <c r="S110" s="257"/>
      <c r="T110" s="258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9" t="s">
        <v>130</v>
      </c>
      <c r="AU110" s="259" t="s">
        <v>86</v>
      </c>
      <c r="AV110" s="15" t="s">
        <v>23</v>
      </c>
      <c r="AW110" s="15" t="s">
        <v>38</v>
      </c>
      <c r="AX110" s="15" t="s">
        <v>77</v>
      </c>
      <c r="AY110" s="259" t="s">
        <v>116</v>
      </c>
    </row>
    <row r="111" s="12" customFormat="1">
      <c r="A111" s="12"/>
      <c r="B111" s="217"/>
      <c r="C111" s="218"/>
      <c r="D111" s="215" t="s">
        <v>130</v>
      </c>
      <c r="E111" s="219" t="s">
        <v>22</v>
      </c>
      <c r="F111" s="220" t="s">
        <v>221</v>
      </c>
      <c r="G111" s="218"/>
      <c r="H111" s="221">
        <v>176.17699999999999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7" t="s">
        <v>130</v>
      </c>
      <c r="AU111" s="227" t="s">
        <v>86</v>
      </c>
      <c r="AV111" s="12" t="s">
        <v>86</v>
      </c>
      <c r="AW111" s="12" t="s">
        <v>38</v>
      </c>
      <c r="AX111" s="12" t="s">
        <v>77</v>
      </c>
      <c r="AY111" s="227" t="s">
        <v>116</v>
      </c>
    </row>
    <row r="112" s="12" customFormat="1">
      <c r="A112" s="12"/>
      <c r="B112" s="217"/>
      <c r="C112" s="218"/>
      <c r="D112" s="215" t="s">
        <v>130</v>
      </c>
      <c r="E112" s="219" t="s">
        <v>22</v>
      </c>
      <c r="F112" s="220" t="s">
        <v>222</v>
      </c>
      <c r="G112" s="218"/>
      <c r="H112" s="221">
        <v>158.43000000000001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7" t="s">
        <v>130</v>
      </c>
      <c r="AU112" s="227" t="s">
        <v>86</v>
      </c>
      <c r="AV112" s="12" t="s">
        <v>86</v>
      </c>
      <c r="AW112" s="12" t="s">
        <v>38</v>
      </c>
      <c r="AX112" s="12" t="s">
        <v>77</v>
      </c>
      <c r="AY112" s="227" t="s">
        <v>116</v>
      </c>
    </row>
    <row r="113" s="13" customFormat="1">
      <c r="A113" s="13"/>
      <c r="B113" s="228"/>
      <c r="C113" s="229"/>
      <c r="D113" s="215" t="s">
        <v>130</v>
      </c>
      <c r="E113" s="230" t="s">
        <v>22</v>
      </c>
      <c r="F113" s="231" t="s">
        <v>132</v>
      </c>
      <c r="G113" s="229"/>
      <c r="H113" s="232">
        <v>334.60699999999997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130</v>
      </c>
      <c r="AU113" s="238" t="s">
        <v>86</v>
      </c>
      <c r="AV113" s="13" t="s">
        <v>115</v>
      </c>
      <c r="AW113" s="13" t="s">
        <v>38</v>
      </c>
      <c r="AX113" s="13" t="s">
        <v>23</v>
      </c>
      <c r="AY113" s="238" t="s">
        <v>116</v>
      </c>
    </row>
    <row r="114" s="2" customFormat="1" ht="37.8" customHeight="1">
      <c r="A114" s="39"/>
      <c r="B114" s="40"/>
      <c r="C114" s="197" t="s">
        <v>149</v>
      </c>
      <c r="D114" s="197" t="s">
        <v>117</v>
      </c>
      <c r="E114" s="198" t="s">
        <v>223</v>
      </c>
      <c r="F114" s="199" t="s">
        <v>224</v>
      </c>
      <c r="G114" s="200" t="s">
        <v>209</v>
      </c>
      <c r="H114" s="201">
        <v>958.09000000000003</v>
      </c>
      <c r="I114" s="202"/>
      <c r="J114" s="201">
        <f>ROUND(I114*H114,3)</f>
        <v>0</v>
      </c>
      <c r="K114" s="199" t="s">
        <v>121</v>
      </c>
      <c r="L114" s="45"/>
      <c r="M114" s="203" t="s">
        <v>22</v>
      </c>
      <c r="N114" s="204" t="s">
        <v>48</v>
      </c>
      <c r="O114" s="85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7" t="s">
        <v>115</v>
      </c>
      <c r="AT114" s="207" t="s">
        <v>117</v>
      </c>
      <c r="AU114" s="207" t="s">
        <v>86</v>
      </c>
      <c r="AY114" s="18" t="s">
        <v>116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8" t="s">
        <v>23</v>
      </c>
      <c r="BK114" s="209">
        <f>ROUND(I114*H114,3)</f>
        <v>0</v>
      </c>
      <c r="BL114" s="18" t="s">
        <v>115</v>
      </c>
      <c r="BM114" s="207" t="s">
        <v>225</v>
      </c>
    </row>
    <row r="115" s="2" customFormat="1">
      <c r="A115" s="39"/>
      <c r="B115" s="40"/>
      <c r="C115" s="41"/>
      <c r="D115" s="210" t="s">
        <v>124</v>
      </c>
      <c r="E115" s="41"/>
      <c r="F115" s="211" t="s">
        <v>226</v>
      </c>
      <c r="G115" s="41"/>
      <c r="H115" s="41"/>
      <c r="I115" s="212"/>
      <c r="J115" s="41"/>
      <c r="K115" s="41"/>
      <c r="L115" s="45"/>
      <c r="M115" s="213"/>
      <c r="N115" s="21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124</v>
      </c>
      <c r="AU115" s="18" t="s">
        <v>86</v>
      </c>
    </row>
    <row r="116" s="2" customFormat="1">
      <c r="A116" s="39"/>
      <c r="B116" s="40"/>
      <c r="C116" s="41"/>
      <c r="D116" s="215" t="s">
        <v>126</v>
      </c>
      <c r="E116" s="41"/>
      <c r="F116" s="216" t="s">
        <v>219</v>
      </c>
      <c r="G116" s="41"/>
      <c r="H116" s="41"/>
      <c r="I116" s="212"/>
      <c r="J116" s="41"/>
      <c r="K116" s="41"/>
      <c r="L116" s="45"/>
      <c r="M116" s="213"/>
      <c r="N116" s="214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126</v>
      </c>
      <c r="AU116" s="18" t="s">
        <v>86</v>
      </c>
    </row>
    <row r="117" s="12" customFormat="1">
      <c r="A117" s="12"/>
      <c r="B117" s="217"/>
      <c r="C117" s="218"/>
      <c r="D117" s="215" t="s">
        <v>130</v>
      </c>
      <c r="E117" s="219" t="s">
        <v>22</v>
      </c>
      <c r="F117" s="220" t="s">
        <v>227</v>
      </c>
      <c r="G117" s="218"/>
      <c r="H117" s="221">
        <v>689.49000000000001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7" t="s">
        <v>130</v>
      </c>
      <c r="AU117" s="227" t="s">
        <v>86</v>
      </c>
      <c r="AV117" s="12" t="s">
        <v>86</v>
      </c>
      <c r="AW117" s="12" t="s">
        <v>38</v>
      </c>
      <c r="AX117" s="12" t="s">
        <v>77</v>
      </c>
      <c r="AY117" s="227" t="s">
        <v>116</v>
      </c>
    </row>
    <row r="118" s="12" customFormat="1">
      <c r="A118" s="12"/>
      <c r="B118" s="217"/>
      <c r="C118" s="218"/>
      <c r="D118" s="215" t="s">
        <v>130</v>
      </c>
      <c r="E118" s="219" t="s">
        <v>22</v>
      </c>
      <c r="F118" s="220" t="s">
        <v>228</v>
      </c>
      <c r="G118" s="218"/>
      <c r="H118" s="221">
        <v>268.60000000000002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7" t="s">
        <v>130</v>
      </c>
      <c r="AU118" s="227" t="s">
        <v>86</v>
      </c>
      <c r="AV118" s="12" t="s">
        <v>86</v>
      </c>
      <c r="AW118" s="12" t="s">
        <v>38</v>
      </c>
      <c r="AX118" s="12" t="s">
        <v>77</v>
      </c>
      <c r="AY118" s="227" t="s">
        <v>116</v>
      </c>
    </row>
    <row r="119" s="13" customFormat="1">
      <c r="A119" s="13"/>
      <c r="B119" s="228"/>
      <c r="C119" s="229"/>
      <c r="D119" s="215" t="s">
        <v>130</v>
      </c>
      <c r="E119" s="230" t="s">
        <v>22</v>
      </c>
      <c r="F119" s="231" t="s">
        <v>132</v>
      </c>
      <c r="G119" s="229"/>
      <c r="H119" s="232">
        <v>958.09000000000003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130</v>
      </c>
      <c r="AU119" s="238" t="s">
        <v>86</v>
      </c>
      <c r="AV119" s="13" t="s">
        <v>115</v>
      </c>
      <c r="AW119" s="13" t="s">
        <v>38</v>
      </c>
      <c r="AX119" s="13" t="s">
        <v>23</v>
      </c>
      <c r="AY119" s="238" t="s">
        <v>116</v>
      </c>
    </row>
    <row r="120" s="2" customFormat="1" ht="37.8" customHeight="1">
      <c r="A120" s="39"/>
      <c r="B120" s="40"/>
      <c r="C120" s="197" t="s">
        <v>155</v>
      </c>
      <c r="D120" s="197" t="s">
        <v>117</v>
      </c>
      <c r="E120" s="198" t="s">
        <v>229</v>
      </c>
      <c r="F120" s="199" t="s">
        <v>230</v>
      </c>
      <c r="G120" s="200" t="s">
        <v>209</v>
      </c>
      <c r="H120" s="201">
        <v>9580.8999999999996</v>
      </c>
      <c r="I120" s="202"/>
      <c r="J120" s="201">
        <f>ROUND(I120*H120,3)</f>
        <v>0</v>
      </c>
      <c r="K120" s="199" t="s">
        <v>121</v>
      </c>
      <c r="L120" s="45"/>
      <c r="M120" s="203" t="s">
        <v>22</v>
      </c>
      <c r="N120" s="204" t="s">
        <v>48</v>
      </c>
      <c r="O120" s="85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7" t="s">
        <v>115</v>
      </c>
      <c r="AT120" s="207" t="s">
        <v>117</v>
      </c>
      <c r="AU120" s="207" t="s">
        <v>86</v>
      </c>
      <c r="AY120" s="18" t="s">
        <v>116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8" t="s">
        <v>23</v>
      </c>
      <c r="BK120" s="209">
        <f>ROUND(I120*H120,3)</f>
        <v>0</v>
      </c>
      <c r="BL120" s="18" t="s">
        <v>115</v>
      </c>
      <c r="BM120" s="207" t="s">
        <v>231</v>
      </c>
    </row>
    <row r="121" s="2" customFormat="1">
      <c r="A121" s="39"/>
      <c r="B121" s="40"/>
      <c r="C121" s="41"/>
      <c r="D121" s="210" t="s">
        <v>124</v>
      </c>
      <c r="E121" s="41"/>
      <c r="F121" s="211" t="s">
        <v>232</v>
      </c>
      <c r="G121" s="41"/>
      <c r="H121" s="41"/>
      <c r="I121" s="212"/>
      <c r="J121" s="41"/>
      <c r="K121" s="41"/>
      <c r="L121" s="45"/>
      <c r="M121" s="213"/>
      <c r="N121" s="21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124</v>
      </c>
      <c r="AU121" s="18" t="s">
        <v>86</v>
      </c>
    </row>
    <row r="122" s="2" customFormat="1">
      <c r="A122" s="39"/>
      <c r="B122" s="40"/>
      <c r="C122" s="41"/>
      <c r="D122" s="215" t="s">
        <v>126</v>
      </c>
      <c r="E122" s="41"/>
      <c r="F122" s="216" t="s">
        <v>219</v>
      </c>
      <c r="G122" s="41"/>
      <c r="H122" s="41"/>
      <c r="I122" s="212"/>
      <c r="J122" s="41"/>
      <c r="K122" s="41"/>
      <c r="L122" s="45"/>
      <c r="M122" s="213"/>
      <c r="N122" s="21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126</v>
      </c>
      <c r="AU122" s="18" t="s">
        <v>86</v>
      </c>
    </row>
    <row r="123" s="12" customFormat="1">
      <c r="A123" s="12"/>
      <c r="B123" s="217"/>
      <c r="C123" s="218"/>
      <c r="D123" s="215" t="s">
        <v>130</v>
      </c>
      <c r="E123" s="219" t="s">
        <v>22</v>
      </c>
      <c r="F123" s="220" t="s">
        <v>233</v>
      </c>
      <c r="G123" s="218"/>
      <c r="H123" s="221">
        <v>9580.8999999999996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27" t="s">
        <v>130</v>
      </c>
      <c r="AU123" s="227" t="s">
        <v>86</v>
      </c>
      <c r="AV123" s="12" t="s">
        <v>86</v>
      </c>
      <c r="AW123" s="12" t="s">
        <v>38</v>
      </c>
      <c r="AX123" s="12" t="s">
        <v>23</v>
      </c>
      <c r="AY123" s="227" t="s">
        <v>116</v>
      </c>
    </row>
    <row r="124" s="2" customFormat="1" ht="24.15" customHeight="1">
      <c r="A124" s="39"/>
      <c r="B124" s="40"/>
      <c r="C124" s="197" t="s">
        <v>161</v>
      </c>
      <c r="D124" s="197" t="s">
        <v>117</v>
      </c>
      <c r="E124" s="198" t="s">
        <v>234</v>
      </c>
      <c r="F124" s="199" t="s">
        <v>235</v>
      </c>
      <c r="G124" s="200" t="s">
        <v>209</v>
      </c>
      <c r="H124" s="201">
        <v>334.60700000000003</v>
      </c>
      <c r="I124" s="202"/>
      <c r="J124" s="201">
        <f>ROUND(I124*H124,3)</f>
        <v>0</v>
      </c>
      <c r="K124" s="199" t="s">
        <v>121</v>
      </c>
      <c r="L124" s="45"/>
      <c r="M124" s="203" t="s">
        <v>22</v>
      </c>
      <c r="N124" s="204" t="s">
        <v>48</v>
      </c>
      <c r="O124" s="85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7" t="s">
        <v>115</v>
      </c>
      <c r="AT124" s="207" t="s">
        <v>117</v>
      </c>
      <c r="AU124" s="207" t="s">
        <v>86</v>
      </c>
      <c r="AY124" s="18" t="s">
        <v>116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8" t="s">
        <v>23</v>
      </c>
      <c r="BK124" s="209">
        <f>ROUND(I124*H124,3)</f>
        <v>0</v>
      </c>
      <c r="BL124" s="18" t="s">
        <v>115</v>
      </c>
      <c r="BM124" s="207" t="s">
        <v>236</v>
      </c>
    </row>
    <row r="125" s="2" customFormat="1">
      <c r="A125" s="39"/>
      <c r="B125" s="40"/>
      <c r="C125" s="41"/>
      <c r="D125" s="210" t="s">
        <v>124</v>
      </c>
      <c r="E125" s="41"/>
      <c r="F125" s="211" t="s">
        <v>237</v>
      </c>
      <c r="G125" s="41"/>
      <c r="H125" s="41"/>
      <c r="I125" s="212"/>
      <c r="J125" s="41"/>
      <c r="K125" s="41"/>
      <c r="L125" s="45"/>
      <c r="M125" s="213"/>
      <c r="N125" s="21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124</v>
      </c>
      <c r="AU125" s="18" t="s">
        <v>86</v>
      </c>
    </row>
    <row r="126" s="2" customFormat="1">
      <c r="A126" s="39"/>
      <c r="B126" s="40"/>
      <c r="C126" s="41"/>
      <c r="D126" s="215" t="s">
        <v>126</v>
      </c>
      <c r="E126" s="41"/>
      <c r="F126" s="216" t="s">
        <v>238</v>
      </c>
      <c r="G126" s="41"/>
      <c r="H126" s="41"/>
      <c r="I126" s="212"/>
      <c r="J126" s="41"/>
      <c r="K126" s="41"/>
      <c r="L126" s="45"/>
      <c r="M126" s="213"/>
      <c r="N126" s="214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126</v>
      </c>
      <c r="AU126" s="18" t="s">
        <v>86</v>
      </c>
    </row>
    <row r="127" s="12" customFormat="1">
      <c r="A127" s="12"/>
      <c r="B127" s="217"/>
      <c r="C127" s="218"/>
      <c r="D127" s="215" t="s">
        <v>130</v>
      </c>
      <c r="E127" s="219" t="s">
        <v>22</v>
      </c>
      <c r="F127" s="220" t="s">
        <v>239</v>
      </c>
      <c r="G127" s="218"/>
      <c r="H127" s="221">
        <v>334.60700000000003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7" t="s">
        <v>130</v>
      </c>
      <c r="AU127" s="227" t="s">
        <v>86</v>
      </c>
      <c r="AV127" s="12" t="s">
        <v>86</v>
      </c>
      <c r="AW127" s="12" t="s">
        <v>38</v>
      </c>
      <c r="AX127" s="12" t="s">
        <v>23</v>
      </c>
      <c r="AY127" s="227" t="s">
        <v>116</v>
      </c>
    </row>
    <row r="128" s="2" customFormat="1" ht="24.15" customHeight="1">
      <c r="A128" s="39"/>
      <c r="B128" s="40"/>
      <c r="C128" s="197" t="s">
        <v>165</v>
      </c>
      <c r="D128" s="197" t="s">
        <v>117</v>
      </c>
      <c r="E128" s="198" t="s">
        <v>240</v>
      </c>
      <c r="F128" s="199" t="s">
        <v>241</v>
      </c>
      <c r="G128" s="200" t="s">
        <v>209</v>
      </c>
      <c r="H128" s="201">
        <v>1288.5999999999999</v>
      </c>
      <c r="I128" s="202"/>
      <c r="J128" s="201">
        <f>ROUND(I128*H128,3)</f>
        <v>0</v>
      </c>
      <c r="K128" s="199" t="s">
        <v>121</v>
      </c>
      <c r="L128" s="45"/>
      <c r="M128" s="203" t="s">
        <v>22</v>
      </c>
      <c r="N128" s="204" t="s">
        <v>48</v>
      </c>
      <c r="O128" s="85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7" t="s">
        <v>115</v>
      </c>
      <c r="AT128" s="207" t="s">
        <v>117</v>
      </c>
      <c r="AU128" s="207" t="s">
        <v>86</v>
      </c>
      <c r="AY128" s="18" t="s">
        <v>116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8" t="s">
        <v>23</v>
      </c>
      <c r="BK128" s="209">
        <f>ROUND(I128*H128,3)</f>
        <v>0</v>
      </c>
      <c r="BL128" s="18" t="s">
        <v>115</v>
      </c>
      <c r="BM128" s="207" t="s">
        <v>242</v>
      </c>
    </row>
    <row r="129" s="2" customFormat="1">
      <c r="A129" s="39"/>
      <c r="B129" s="40"/>
      <c r="C129" s="41"/>
      <c r="D129" s="210" t="s">
        <v>124</v>
      </c>
      <c r="E129" s="41"/>
      <c r="F129" s="211" t="s">
        <v>243</v>
      </c>
      <c r="G129" s="41"/>
      <c r="H129" s="41"/>
      <c r="I129" s="212"/>
      <c r="J129" s="41"/>
      <c r="K129" s="41"/>
      <c r="L129" s="45"/>
      <c r="M129" s="213"/>
      <c r="N129" s="21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124</v>
      </c>
      <c r="AU129" s="18" t="s">
        <v>86</v>
      </c>
    </row>
    <row r="130" s="2" customFormat="1">
      <c r="A130" s="39"/>
      <c r="B130" s="40"/>
      <c r="C130" s="41"/>
      <c r="D130" s="215" t="s">
        <v>126</v>
      </c>
      <c r="E130" s="41"/>
      <c r="F130" s="216" t="s">
        <v>244</v>
      </c>
      <c r="G130" s="41"/>
      <c r="H130" s="41"/>
      <c r="I130" s="212"/>
      <c r="J130" s="41"/>
      <c r="K130" s="41"/>
      <c r="L130" s="45"/>
      <c r="M130" s="213"/>
      <c r="N130" s="214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126</v>
      </c>
      <c r="AU130" s="18" t="s">
        <v>86</v>
      </c>
    </row>
    <row r="131" s="12" customFormat="1">
      <c r="A131" s="12"/>
      <c r="B131" s="217"/>
      <c r="C131" s="218"/>
      <c r="D131" s="215" t="s">
        <v>130</v>
      </c>
      <c r="E131" s="219" t="s">
        <v>22</v>
      </c>
      <c r="F131" s="220" t="s">
        <v>245</v>
      </c>
      <c r="G131" s="218"/>
      <c r="H131" s="221">
        <v>268.60000000000002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7" t="s">
        <v>130</v>
      </c>
      <c r="AU131" s="227" t="s">
        <v>86</v>
      </c>
      <c r="AV131" s="12" t="s">
        <v>86</v>
      </c>
      <c r="AW131" s="12" t="s">
        <v>38</v>
      </c>
      <c r="AX131" s="12" t="s">
        <v>77</v>
      </c>
      <c r="AY131" s="227" t="s">
        <v>116</v>
      </c>
    </row>
    <row r="132" s="12" customFormat="1">
      <c r="A132" s="12"/>
      <c r="B132" s="217"/>
      <c r="C132" s="218"/>
      <c r="D132" s="215" t="s">
        <v>130</v>
      </c>
      <c r="E132" s="219" t="s">
        <v>22</v>
      </c>
      <c r="F132" s="220" t="s">
        <v>246</v>
      </c>
      <c r="G132" s="218"/>
      <c r="H132" s="221">
        <v>330.50999999999999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7" t="s">
        <v>130</v>
      </c>
      <c r="AU132" s="227" t="s">
        <v>86</v>
      </c>
      <c r="AV132" s="12" t="s">
        <v>86</v>
      </c>
      <c r="AW132" s="12" t="s">
        <v>38</v>
      </c>
      <c r="AX132" s="12" t="s">
        <v>77</v>
      </c>
      <c r="AY132" s="227" t="s">
        <v>116</v>
      </c>
    </row>
    <row r="133" s="12" customFormat="1">
      <c r="A133" s="12"/>
      <c r="B133" s="217"/>
      <c r="C133" s="218"/>
      <c r="D133" s="215" t="s">
        <v>130</v>
      </c>
      <c r="E133" s="219" t="s">
        <v>22</v>
      </c>
      <c r="F133" s="220" t="s">
        <v>247</v>
      </c>
      <c r="G133" s="218"/>
      <c r="H133" s="221">
        <v>689.49000000000001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7" t="s">
        <v>130</v>
      </c>
      <c r="AU133" s="227" t="s">
        <v>86</v>
      </c>
      <c r="AV133" s="12" t="s">
        <v>86</v>
      </c>
      <c r="AW133" s="12" t="s">
        <v>38</v>
      </c>
      <c r="AX133" s="12" t="s">
        <v>77</v>
      </c>
      <c r="AY133" s="227" t="s">
        <v>116</v>
      </c>
    </row>
    <row r="134" s="13" customFormat="1">
      <c r="A134" s="13"/>
      <c r="B134" s="228"/>
      <c r="C134" s="229"/>
      <c r="D134" s="215" t="s">
        <v>130</v>
      </c>
      <c r="E134" s="230" t="s">
        <v>22</v>
      </c>
      <c r="F134" s="231" t="s">
        <v>132</v>
      </c>
      <c r="G134" s="229"/>
      <c r="H134" s="232">
        <v>1288.5999999999999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130</v>
      </c>
      <c r="AU134" s="238" t="s">
        <v>86</v>
      </c>
      <c r="AV134" s="13" t="s">
        <v>115</v>
      </c>
      <c r="AW134" s="13" t="s">
        <v>38</v>
      </c>
      <c r="AX134" s="13" t="s">
        <v>23</v>
      </c>
      <c r="AY134" s="238" t="s">
        <v>116</v>
      </c>
    </row>
    <row r="135" s="2" customFormat="1" ht="24.15" customHeight="1">
      <c r="A135" s="39"/>
      <c r="B135" s="40"/>
      <c r="C135" s="197" t="s">
        <v>170</v>
      </c>
      <c r="D135" s="197" t="s">
        <v>117</v>
      </c>
      <c r="E135" s="198" t="s">
        <v>248</v>
      </c>
      <c r="F135" s="199" t="s">
        <v>249</v>
      </c>
      <c r="G135" s="200" t="s">
        <v>250</v>
      </c>
      <c r="H135" s="201">
        <v>1724.5619999999999</v>
      </c>
      <c r="I135" s="202"/>
      <c r="J135" s="201">
        <f>ROUND(I135*H135,3)</f>
        <v>0</v>
      </c>
      <c r="K135" s="199" t="s">
        <v>121</v>
      </c>
      <c r="L135" s="45"/>
      <c r="M135" s="203" t="s">
        <v>22</v>
      </c>
      <c r="N135" s="204" t="s">
        <v>48</v>
      </c>
      <c r="O135" s="85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7" t="s">
        <v>115</v>
      </c>
      <c r="AT135" s="207" t="s">
        <v>117</v>
      </c>
      <c r="AU135" s="207" t="s">
        <v>86</v>
      </c>
      <c r="AY135" s="18" t="s">
        <v>116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8" t="s">
        <v>23</v>
      </c>
      <c r="BK135" s="209">
        <f>ROUND(I135*H135,3)</f>
        <v>0</v>
      </c>
      <c r="BL135" s="18" t="s">
        <v>115</v>
      </c>
      <c r="BM135" s="207" t="s">
        <v>251</v>
      </c>
    </row>
    <row r="136" s="2" customFormat="1">
      <c r="A136" s="39"/>
      <c r="B136" s="40"/>
      <c r="C136" s="41"/>
      <c r="D136" s="210" t="s">
        <v>124</v>
      </c>
      <c r="E136" s="41"/>
      <c r="F136" s="211" t="s">
        <v>252</v>
      </c>
      <c r="G136" s="41"/>
      <c r="H136" s="41"/>
      <c r="I136" s="212"/>
      <c r="J136" s="41"/>
      <c r="K136" s="41"/>
      <c r="L136" s="45"/>
      <c r="M136" s="213"/>
      <c r="N136" s="214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124</v>
      </c>
      <c r="AU136" s="18" t="s">
        <v>86</v>
      </c>
    </row>
    <row r="137" s="2" customFormat="1">
      <c r="A137" s="39"/>
      <c r="B137" s="40"/>
      <c r="C137" s="41"/>
      <c r="D137" s="215" t="s">
        <v>126</v>
      </c>
      <c r="E137" s="41"/>
      <c r="F137" s="216" t="s">
        <v>253</v>
      </c>
      <c r="G137" s="41"/>
      <c r="H137" s="41"/>
      <c r="I137" s="212"/>
      <c r="J137" s="41"/>
      <c r="K137" s="41"/>
      <c r="L137" s="45"/>
      <c r="M137" s="213"/>
      <c r="N137" s="21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126</v>
      </c>
      <c r="AU137" s="18" t="s">
        <v>86</v>
      </c>
    </row>
    <row r="138" s="12" customFormat="1">
      <c r="A138" s="12"/>
      <c r="B138" s="217"/>
      <c r="C138" s="218"/>
      <c r="D138" s="215" t="s">
        <v>130</v>
      </c>
      <c r="E138" s="219" t="s">
        <v>22</v>
      </c>
      <c r="F138" s="220" t="s">
        <v>254</v>
      </c>
      <c r="G138" s="218"/>
      <c r="H138" s="221">
        <v>1724.5619999999999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7" t="s">
        <v>130</v>
      </c>
      <c r="AU138" s="227" t="s">
        <v>86</v>
      </c>
      <c r="AV138" s="12" t="s">
        <v>86</v>
      </c>
      <c r="AW138" s="12" t="s">
        <v>38</v>
      </c>
      <c r="AX138" s="12" t="s">
        <v>23</v>
      </c>
      <c r="AY138" s="227" t="s">
        <v>116</v>
      </c>
    </row>
    <row r="139" s="2" customFormat="1" ht="24.15" customHeight="1">
      <c r="A139" s="39"/>
      <c r="B139" s="40"/>
      <c r="C139" s="197" t="s">
        <v>28</v>
      </c>
      <c r="D139" s="197" t="s">
        <v>117</v>
      </c>
      <c r="E139" s="198" t="s">
        <v>255</v>
      </c>
      <c r="F139" s="199" t="s">
        <v>256</v>
      </c>
      <c r="G139" s="200" t="s">
        <v>194</v>
      </c>
      <c r="H139" s="201">
        <v>2758.8099999999999</v>
      </c>
      <c r="I139" s="202"/>
      <c r="J139" s="201">
        <f>ROUND(I139*H139,3)</f>
        <v>0</v>
      </c>
      <c r="K139" s="199" t="s">
        <v>121</v>
      </c>
      <c r="L139" s="45"/>
      <c r="M139" s="203" t="s">
        <v>22</v>
      </c>
      <c r="N139" s="204" t="s">
        <v>48</v>
      </c>
      <c r="O139" s="85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7" t="s">
        <v>115</v>
      </c>
      <c r="AT139" s="207" t="s">
        <v>117</v>
      </c>
      <c r="AU139" s="207" t="s">
        <v>86</v>
      </c>
      <c r="AY139" s="18" t="s">
        <v>116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8" t="s">
        <v>23</v>
      </c>
      <c r="BK139" s="209">
        <f>ROUND(I139*H139,3)</f>
        <v>0</v>
      </c>
      <c r="BL139" s="18" t="s">
        <v>115</v>
      </c>
      <c r="BM139" s="207" t="s">
        <v>257</v>
      </c>
    </row>
    <row r="140" s="2" customFormat="1">
      <c r="A140" s="39"/>
      <c r="B140" s="40"/>
      <c r="C140" s="41"/>
      <c r="D140" s="210" t="s">
        <v>124</v>
      </c>
      <c r="E140" s="41"/>
      <c r="F140" s="211" t="s">
        <v>258</v>
      </c>
      <c r="G140" s="41"/>
      <c r="H140" s="41"/>
      <c r="I140" s="212"/>
      <c r="J140" s="41"/>
      <c r="K140" s="41"/>
      <c r="L140" s="45"/>
      <c r="M140" s="213"/>
      <c r="N140" s="214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124</v>
      </c>
      <c r="AU140" s="18" t="s">
        <v>86</v>
      </c>
    </row>
    <row r="141" s="2" customFormat="1">
      <c r="A141" s="39"/>
      <c r="B141" s="40"/>
      <c r="C141" s="41"/>
      <c r="D141" s="215" t="s">
        <v>126</v>
      </c>
      <c r="E141" s="41"/>
      <c r="F141" s="216" t="s">
        <v>259</v>
      </c>
      <c r="G141" s="41"/>
      <c r="H141" s="41"/>
      <c r="I141" s="212"/>
      <c r="J141" s="41"/>
      <c r="K141" s="41"/>
      <c r="L141" s="45"/>
      <c r="M141" s="213"/>
      <c r="N141" s="214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126</v>
      </c>
      <c r="AU141" s="18" t="s">
        <v>86</v>
      </c>
    </row>
    <row r="142" s="12" customFormat="1">
      <c r="A142" s="12"/>
      <c r="B142" s="217"/>
      <c r="C142" s="218"/>
      <c r="D142" s="215" t="s">
        <v>130</v>
      </c>
      <c r="E142" s="219" t="s">
        <v>22</v>
      </c>
      <c r="F142" s="220" t="s">
        <v>260</v>
      </c>
      <c r="G142" s="218"/>
      <c r="H142" s="221">
        <v>1174.51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7" t="s">
        <v>130</v>
      </c>
      <c r="AU142" s="227" t="s">
        <v>86</v>
      </c>
      <c r="AV142" s="12" t="s">
        <v>86</v>
      </c>
      <c r="AW142" s="12" t="s">
        <v>38</v>
      </c>
      <c r="AX142" s="12" t="s">
        <v>77</v>
      </c>
      <c r="AY142" s="227" t="s">
        <v>116</v>
      </c>
    </row>
    <row r="143" s="12" customFormat="1">
      <c r="A143" s="12"/>
      <c r="B143" s="217"/>
      <c r="C143" s="218"/>
      <c r="D143" s="215" t="s">
        <v>130</v>
      </c>
      <c r="E143" s="219" t="s">
        <v>22</v>
      </c>
      <c r="F143" s="220" t="s">
        <v>200</v>
      </c>
      <c r="G143" s="218"/>
      <c r="H143" s="221">
        <v>1584.3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7" t="s">
        <v>130</v>
      </c>
      <c r="AU143" s="227" t="s">
        <v>86</v>
      </c>
      <c r="AV143" s="12" t="s">
        <v>86</v>
      </c>
      <c r="AW143" s="12" t="s">
        <v>38</v>
      </c>
      <c r="AX143" s="12" t="s">
        <v>77</v>
      </c>
      <c r="AY143" s="227" t="s">
        <v>116</v>
      </c>
    </row>
    <row r="144" s="13" customFormat="1">
      <c r="A144" s="13"/>
      <c r="B144" s="228"/>
      <c r="C144" s="229"/>
      <c r="D144" s="215" t="s">
        <v>130</v>
      </c>
      <c r="E144" s="230" t="s">
        <v>22</v>
      </c>
      <c r="F144" s="231" t="s">
        <v>132</v>
      </c>
      <c r="G144" s="229"/>
      <c r="H144" s="232">
        <v>2758.8099999999999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130</v>
      </c>
      <c r="AU144" s="238" t="s">
        <v>86</v>
      </c>
      <c r="AV144" s="13" t="s">
        <v>115</v>
      </c>
      <c r="AW144" s="13" t="s">
        <v>38</v>
      </c>
      <c r="AX144" s="13" t="s">
        <v>23</v>
      </c>
      <c r="AY144" s="238" t="s">
        <v>116</v>
      </c>
    </row>
    <row r="145" s="2" customFormat="1" ht="16.5" customHeight="1">
      <c r="A145" s="39"/>
      <c r="B145" s="40"/>
      <c r="C145" s="260" t="s">
        <v>261</v>
      </c>
      <c r="D145" s="260" t="s">
        <v>262</v>
      </c>
      <c r="E145" s="261" t="s">
        <v>263</v>
      </c>
      <c r="F145" s="262" t="s">
        <v>264</v>
      </c>
      <c r="G145" s="263" t="s">
        <v>265</v>
      </c>
      <c r="H145" s="264">
        <v>41.381999999999998</v>
      </c>
      <c r="I145" s="265"/>
      <c r="J145" s="264">
        <f>ROUND(I145*H145,3)</f>
        <v>0</v>
      </c>
      <c r="K145" s="262" t="s">
        <v>22</v>
      </c>
      <c r="L145" s="266"/>
      <c r="M145" s="267" t="s">
        <v>22</v>
      </c>
      <c r="N145" s="268" t="s">
        <v>48</v>
      </c>
      <c r="O145" s="85"/>
      <c r="P145" s="205">
        <f>O145*H145</f>
        <v>0</v>
      </c>
      <c r="Q145" s="205">
        <v>0.001</v>
      </c>
      <c r="R145" s="205">
        <f>Q145*H145</f>
        <v>0.041382000000000002</v>
      </c>
      <c r="S145" s="205">
        <v>0</v>
      </c>
      <c r="T145" s="20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7" t="s">
        <v>165</v>
      </c>
      <c r="AT145" s="207" t="s">
        <v>262</v>
      </c>
      <c r="AU145" s="207" t="s">
        <v>86</v>
      </c>
      <c r="AY145" s="18" t="s">
        <v>116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8" t="s">
        <v>23</v>
      </c>
      <c r="BK145" s="209">
        <f>ROUND(I145*H145,3)</f>
        <v>0</v>
      </c>
      <c r="BL145" s="18" t="s">
        <v>115</v>
      </c>
      <c r="BM145" s="207" t="s">
        <v>266</v>
      </c>
    </row>
    <row r="146" s="12" customFormat="1">
      <c r="A146" s="12"/>
      <c r="B146" s="217"/>
      <c r="C146" s="218"/>
      <c r="D146" s="215" t="s">
        <v>130</v>
      </c>
      <c r="E146" s="219" t="s">
        <v>22</v>
      </c>
      <c r="F146" s="220" t="s">
        <v>267</v>
      </c>
      <c r="G146" s="218"/>
      <c r="H146" s="221">
        <v>41.381999999999998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7" t="s">
        <v>130</v>
      </c>
      <c r="AU146" s="227" t="s">
        <v>86</v>
      </c>
      <c r="AV146" s="12" t="s">
        <v>86</v>
      </c>
      <c r="AW146" s="12" t="s">
        <v>38</v>
      </c>
      <c r="AX146" s="12" t="s">
        <v>77</v>
      </c>
      <c r="AY146" s="227" t="s">
        <v>116</v>
      </c>
    </row>
    <row r="147" s="13" customFormat="1">
      <c r="A147" s="13"/>
      <c r="B147" s="228"/>
      <c r="C147" s="229"/>
      <c r="D147" s="215" t="s">
        <v>130</v>
      </c>
      <c r="E147" s="230" t="s">
        <v>22</v>
      </c>
      <c r="F147" s="231" t="s">
        <v>132</v>
      </c>
      <c r="G147" s="229"/>
      <c r="H147" s="232">
        <v>41.381999999999998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130</v>
      </c>
      <c r="AU147" s="238" t="s">
        <v>86</v>
      </c>
      <c r="AV147" s="13" t="s">
        <v>115</v>
      </c>
      <c r="AW147" s="13" t="s">
        <v>38</v>
      </c>
      <c r="AX147" s="13" t="s">
        <v>23</v>
      </c>
      <c r="AY147" s="238" t="s">
        <v>116</v>
      </c>
    </row>
    <row r="148" s="2" customFormat="1" ht="24.15" customHeight="1">
      <c r="A148" s="39"/>
      <c r="B148" s="40"/>
      <c r="C148" s="197" t="s">
        <v>268</v>
      </c>
      <c r="D148" s="197" t="s">
        <v>117</v>
      </c>
      <c r="E148" s="198" t="s">
        <v>269</v>
      </c>
      <c r="F148" s="199" t="s">
        <v>270</v>
      </c>
      <c r="G148" s="200" t="s">
        <v>194</v>
      </c>
      <c r="H148" s="201">
        <v>2758.8099999999999</v>
      </c>
      <c r="I148" s="202"/>
      <c r="J148" s="201">
        <f>ROUND(I148*H148,3)</f>
        <v>0</v>
      </c>
      <c r="K148" s="199" t="s">
        <v>121</v>
      </c>
      <c r="L148" s="45"/>
      <c r="M148" s="203" t="s">
        <v>22</v>
      </c>
      <c r="N148" s="204" t="s">
        <v>48</v>
      </c>
      <c r="O148" s="85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7" t="s">
        <v>115</v>
      </c>
      <c r="AT148" s="207" t="s">
        <v>117</v>
      </c>
      <c r="AU148" s="207" t="s">
        <v>86</v>
      </c>
      <c r="AY148" s="18" t="s">
        <v>116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8" t="s">
        <v>23</v>
      </c>
      <c r="BK148" s="209">
        <f>ROUND(I148*H148,3)</f>
        <v>0</v>
      </c>
      <c r="BL148" s="18" t="s">
        <v>115</v>
      </c>
      <c r="BM148" s="207" t="s">
        <v>271</v>
      </c>
    </row>
    <row r="149" s="2" customFormat="1">
      <c r="A149" s="39"/>
      <c r="B149" s="40"/>
      <c r="C149" s="41"/>
      <c r="D149" s="210" t="s">
        <v>124</v>
      </c>
      <c r="E149" s="41"/>
      <c r="F149" s="211" t="s">
        <v>272</v>
      </c>
      <c r="G149" s="41"/>
      <c r="H149" s="41"/>
      <c r="I149" s="212"/>
      <c r="J149" s="41"/>
      <c r="K149" s="41"/>
      <c r="L149" s="45"/>
      <c r="M149" s="213"/>
      <c r="N149" s="214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124</v>
      </c>
      <c r="AU149" s="18" t="s">
        <v>86</v>
      </c>
    </row>
    <row r="150" s="2" customFormat="1">
      <c r="A150" s="39"/>
      <c r="B150" s="40"/>
      <c r="C150" s="41"/>
      <c r="D150" s="215" t="s">
        <v>126</v>
      </c>
      <c r="E150" s="41"/>
      <c r="F150" s="216" t="s">
        <v>273</v>
      </c>
      <c r="G150" s="41"/>
      <c r="H150" s="41"/>
      <c r="I150" s="212"/>
      <c r="J150" s="41"/>
      <c r="K150" s="41"/>
      <c r="L150" s="45"/>
      <c r="M150" s="213"/>
      <c r="N150" s="214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126</v>
      </c>
      <c r="AU150" s="18" t="s">
        <v>86</v>
      </c>
    </row>
    <row r="151" s="12" customFormat="1">
      <c r="A151" s="12"/>
      <c r="B151" s="217"/>
      <c r="C151" s="218"/>
      <c r="D151" s="215" t="s">
        <v>130</v>
      </c>
      <c r="E151" s="219" t="s">
        <v>22</v>
      </c>
      <c r="F151" s="220" t="s">
        <v>260</v>
      </c>
      <c r="G151" s="218"/>
      <c r="H151" s="221">
        <v>1174.51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27" t="s">
        <v>130</v>
      </c>
      <c r="AU151" s="227" t="s">
        <v>86</v>
      </c>
      <c r="AV151" s="12" t="s">
        <v>86</v>
      </c>
      <c r="AW151" s="12" t="s">
        <v>38</v>
      </c>
      <c r="AX151" s="12" t="s">
        <v>77</v>
      </c>
      <c r="AY151" s="227" t="s">
        <v>116</v>
      </c>
    </row>
    <row r="152" s="12" customFormat="1">
      <c r="A152" s="12"/>
      <c r="B152" s="217"/>
      <c r="C152" s="218"/>
      <c r="D152" s="215" t="s">
        <v>130</v>
      </c>
      <c r="E152" s="219" t="s">
        <v>22</v>
      </c>
      <c r="F152" s="220" t="s">
        <v>200</v>
      </c>
      <c r="G152" s="218"/>
      <c r="H152" s="221">
        <v>1584.3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7" t="s">
        <v>130</v>
      </c>
      <c r="AU152" s="227" t="s">
        <v>86</v>
      </c>
      <c r="AV152" s="12" t="s">
        <v>86</v>
      </c>
      <c r="AW152" s="12" t="s">
        <v>38</v>
      </c>
      <c r="AX152" s="12" t="s">
        <v>77</v>
      </c>
      <c r="AY152" s="227" t="s">
        <v>116</v>
      </c>
    </row>
    <row r="153" s="13" customFormat="1">
      <c r="A153" s="13"/>
      <c r="B153" s="228"/>
      <c r="C153" s="229"/>
      <c r="D153" s="215" t="s">
        <v>130</v>
      </c>
      <c r="E153" s="230" t="s">
        <v>22</v>
      </c>
      <c r="F153" s="231" t="s">
        <v>132</v>
      </c>
      <c r="G153" s="229"/>
      <c r="H153" s="232">
        <v>2758.8099999999999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130</v>
      </c>
      <c r="AU153" s="238" t="s">
        <v>86</v>
      </c>
      <c r="AV153" s="13" t="s">
        <v>115</v>
      </c>
      <c r="AW153" s="13" t="s">
        <v>38</v>
      </c>
      <c r="AX153" s="13" t="s">
        <v>23</v>
      </c>
      <c r="AY153" s="238" t="s">
        <v>116</v>
      </c>
    </row>
    <row r="154" s="2" customFormat="1" ht="24.15" customHeight="1">
      <c r="A154" s="39"/>
      <c r="B154" s="40"/>
      <c r="C154" s="197" t="s">
        <v>274</v>
      </c>
      <c r="D154" s="197" t="s">
        <v>117</v>
      </c>
      <c r="E154" s="198" t="s">
        <v>275</v>
      </c>
      <c r="F154" s="199" t="s">
        <v>276</v>
      </c>
      <c r="G154" s="200" t="s">
        <v>194</v>
      </c>
      <c r="H154" s="201">
        <v>2758.8099999999999</v>
      </c>
      <c r="I154" s="202"/>
      <c r="J154" s="201">
        <f>ROUND(I154*H154,3)</f>
        <v>0</v>
      </c>
      <c r="K154" s="199" t="s">
        <v>121</v>
      </c>
      <c r="L154" s="45"/>
      <c r="M154" s="203" t="s">
        <v>22</v>
      </c>
      <c r="N154" s="204" t="s">
        <v>48</v>
      </c>
      <c r="O154" s="85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7" t="s">
        <v>115</v>
      </c>
      <c r="AT154" s="207" t="s">
        <v>117</v>
      </c>
      <c r="AU154" s="207" t="s">
        <v>86</v>
      </c>
      <c r="AY154" s="18" t="s">
        <v>116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8" t="s">
        <v>23</v>
      </c>
      <c r="BK154" s="209">
        <f>ROUND(I154*H154,3)</f>
        <v>0</v>
      </c>
      <c r="BL154" s="18" t="s">
        <v>115</v>
      </c>
      <c r="BM154" s="207" t="s">
        <v>277</v>
      </c>
    </row>
    <row r="155" s="2" customFormat="1">
      <c r="A155" s="39"/>
      <c r="B155" s="40"/>
      <c r="C155" s="41"/>
      <c r="D155" s="210" t="s">
        <v>124</v>
      </c>
      <c r="E155" s="41"/>
      <c r="F155" s="211" t="s">
        <v>278</v>
      </c>
      <c r="G155" s="41"/>
      <c r="H155" s="41"/>
      <c r="I155" s="212"/>
      <c r="J155" s="41"/>
      <c r="K155" s="41"/>
      <c r="L155" s="45"/>
      <c r="M155" s="213"/>
      <c r="N155" s="214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124</v>
      </c>
      <c r="AU155" s="18" t="s">
        <v>86</v>
      </c>
    </row>
    <row r="156" s="2" customFormat="1">
      <c r="A156" s="39"/>
      <c r="B156" s="40"/>
      <c r="C156" s="41"/>
      <c r="D156" s="215" t="s">
        <v>126</v>
      </c>
      <c r="E156" s="41"/>
      <c r="F156" s="216" t="s">
        <v>279</v>
      </c>
      <c r="G156" s="41"/>
      <c r="H156" s="41"/>
      <c r="I156" s="212"/>
      <c r="J156" s="41"/>
      <c r="K156" s="41"/>
      <c r="L156" s="45"/>
      <c r="M156" s="213"/>
      <c r="N156" s="214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126</v>
      </c>
      <c r="AU156" s="18" t="s">
        <v>86</v>
      </c>
    </row>
    <row r="157" s="12" customFormat="1">
      <c r="A157" s="12"/>
      <c r="B157" s="217"/>
      <c r="C157" s="218"/>
      <c r="D157" s="215" t="s">
        <v>130</v>
      </c>
      <c r="E157" s="219" t="s">
        <v>22</v>
      </c>
      <c r="F157" s="220" t="s">
        <v>260</v>
      </c>
      <c r="G157" s="218"/>
      <c r="H157" s="221">
        <v>1174.51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7" t="s">
        <v>130</v>
      </c>
      <c r="AU157" s="227" t="s">
        <v>86</v>
      </c>
      <c r="AV157" s="12" t="s">
        <v>86</v>
      </c>
      <c r="AW157" s="12" t="s">
        <v>38</v>
      </c>
      <c r="AX157" s="12" t="s">
        <v>77</v>
      </c>
      <c r="AY157" s="227" t="s">
        <v>116</v>
      </c>
    </row>
    <row r="158" s="12" customFormat="1">
      <c r="A158" s="12"/>
      <c r="B158" s="217"/>
      <c r="C158" s="218"/>
      <c r="D158" s="215" t="s">
        <v>130</v>
      </c>
      <c r="E158" s="219" t="s">
        <v>22</v>
      </c>
      <c r="F158" s="220" t="s">
        <v>200</v>
      </c>
      <c r="G158" s="218"/>
      <c r="H158" s="221">
        <v>1584.3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27" t="s">
        <v>130</v>
      </c>
      <c r="AU158" s="227" t="s">
        <v>86</v>
      </c>
      <c r="AV158" s="12" t="s">
        <v>86</v>
      </c>
      <c r="AW158" s="12" t="s">
        <v>38</v>
      </c>
      <c r="AX158" s="12" t="s">
        <v>77</v>
      </c>
      <c r="AY158" s="227" t="s">
        <v>116</v>
      </c>
    </row>
    <row r="159" s="13" customFormat="1">
      <c r="A159" s="13"/>
      <c r="B159" s="228"/>
      <c r="C159" s="229"/>
      <c r="D159" s="215" t="s">
        <v>130</v>
      </c>
      <c r="E159" s="230" t="s">
        <v>22</v>
      </c>
      <c r="F159" s="231" t="s">
        <v>132</v>
      </c>
      <c r="G159" s="229"/>
      <c r="H159" s="232">
        <v>2758.8099999999999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130</v>
      </c>
      <c r="AU159" s="238" t="s">
        <v>86</v>
      </c>
      <c r="AV159" s="13" t="s">
        <v>115</v>
      </c>
      <c r="AW159" s="13" t="s">
        <v>38</v>
      </c>
      <c r="AX159" s="13" t="s">
        <v>23</v>
      </c>
      <c r="AY159" s="238" t="s">
        <v>116</v>
      </c>
    </row>
    <row r="160" s="2" customFormat="1" ht="16.5" customHeight="1">
      <c r="A160" s="39"/>
      <c r="B160" s="40"/>
      <c r="C160" s="260" t="s">
        <v>280</v>
      </c>
      <c r="D160" s="260" t="s">
        <v>262</v>
      </c>
      <c r="E160" s="261" t="s">
        <v>281</v>
      </c>
      <c r="F160" s="262" t="s">
        <v>282</v>
      </c>
      <c r="G160" s="263" t="s">
        <v>250</v>
      </c>
      <c r="H160" s="264">
        <v>144</v>
      </c>
      <c r="I160" s="265"/>
      <c r="J160" s="264">
        <f>ROUND(I160*H160,3)</f>
        <v>0</v>
      </c>
      <c r="K160" s="262" t="s">
        <v>121</v>
      </c>
      <c r="L160" s="266"/>
      <c r="M160" s="267" t="s">
        <v>22</v>
      </c>
      <c r="N160" s="268" t="s">
        <v>48</v>
      </c>
      <c r="O160" s="85"/>
      <c r="P160" s="205">
        <f>O160*H160</f>
        <v>0</v>
      </c>
      <c r="Q160" s="205">
        <v>1</v>
      </c>
      <c r="R160" s="205">
        <f>Q160*H160</f>
        <v>144</v>
      </c>
      <c r="S160" s="205">
        <v>0</v>
      </c>
      <c r="T160" s="20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7" t="s">
        <v>165</v>
      </c>
      <c r="AT160" s="207" t="s">
        <v>262</v>
      </c>
      <c r="AU160" s="207" t="s">
        <v>86</v>
      </c>
      <c r="AY160" s="18" t="s">
        <v>116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8" t="s">
        <v>23</v>
      </c>
      <c r="BK160" s="209">
        <f>ROUND(I160*H160,3)</f>
        <v>0</v>
      </c>
      <c r="BL160" s="18" t="s">
        <v>115</v>
      </c>
      <c r="BM160" s="207" t="s">
        <v>283</v>
      </c>
    </row>
    <row r="161" s="12" customFormat="1">
      <c r="A161" s="12"/>
      <c r="B161" s="217"/>
      <c r="C161" s="218"/>
      <c r="D161" s="215" t="s">
        <v>130</v>
      </c>
      <c r="E161" s="219" t="s">
        <v>22</v>
      </c>
      <c r="F161" s="220" t="s">
        <v>284</v>
      </c>
      <c r="G161" s="218"/>
      <c r="H161" s="221">
        <v>144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7" t="s">
        <v>130</v>
      </c>
      <c r="AU161" s="227" t="s">
        <v>86</v>
      </c>
      <c r="AV161" s="12" t="s">
        <v>86</v>
      </c>
      <c r="AW161" s="12" t="s">
        <v>38</v>
      </c>
      <c r="AX161" s="12" t="s">
        <v>23</v>
      </c>
      <c r="AY161" s="227" t="s">
        <v>116</v>
      </c>
    </row>
    <row r="162" s="2" customFormat="1" ht="24.15" customHeight="1">
      <c r="A162" s="39"/>
      <c r="B162" s="40"/>
      <c r="C162" s="197" t="s">
        <v>8</v>
      </c>
      <c r="D162" s="197" t="s">
        <v>117</v>
      </c>
      <c r="E162" s="198" t="s">
        <v>285</v>
      </c>
      <c r="F162" s="199" t="s">
        <v>286</v>
      </c>
      <c r="G162" s="200" t="s">
        <v>287</v>
      </c>
      <c r="H162" s="201">
        <v>15</v>
      </c>
      <c r="I162" s="202"/>
      <c r="J162" s="201">
        <f>ROUND(I162*H162,3)</f>
        <v>0</v>
      </c>
      <c r="K162" s="199" t="s">
        <v>121</v>
      </c>
      <c r="L162" s="45"/>
      <c r="M162" s="203" t="s">
        <v>22</v>
      </c>
      <c r="N162" s="204" t="s">
        <v>48</v>
      </c>
      <c r="O162" s="85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7" t="s">
        <v>115</v>
      </c>
      <c r="AT162" s="207" t="s">
        <v>117</v>
      </c>
      <c r="AU162" s="207" t="s">
        <v>86</v>
      </c>
      <c r="AY162" s="18" t="s">
        <v>116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8" t="s">
        <v>23</v>
      </c>
      <c r="BK162" s="209">
        <f>ROUND(I162*H162,3)</f>
        <v>0</v>
      </c>
      <c r="BL162" s="18" t="s">
        <v>115</v>
      </c>
      <c r="BM162" s="207" t="s">
        <v>288</v>
      </c>
    </row>
    <row r="163" s="2" customFormat="1">
      <c r="A163" s="39"/>
      <c r="B163" s="40"/>
      <c r="C163" s="41"/>
      <c r="D163" s="210" t="s">
        <v>124</v>
      </c>
      <c r="E163" s="41"/>
      <c r="F163" s="211" t="s">
        <v>289</v>
      </c>
      <c r="G163" s="41"/>
      <c r="H163" s="41"/>
      <c r="I163" s="212"/>
      <c r="J163" s="41"/>
      <c r="K163" s="41"/>
      <c r="L163" s="45"/>
      <c r="M163" s="213"/>
      <c r="N163" s="214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124</v>
      </c>
      <c r="AU163" s="18" t="s">
        <v>86</v>
      </c>
    </row>
    <row r="164" s="2" customFormat="1">
      <c r="A164" s="39"/>
      <c r="B164" s="40"/>
      <c r="C164" s="41"/>
      <c r="D164" s="215" t="s">
        <v>126</v>
      </c>
      <c r="E164" s="41"/>
      <c r="F164" s="216" t="s">
        <v>290</v>
      </c>
      <c r="G164" s="41"/>
      <c r="H164" s="41"/>
      <c r="I164" s="212"/>
      <c r="J164" s="41"/>
      <c r="K164" s="41"/>
      <c r="L164" s="45"/>
      <c r="M164" s="213"/>
      <c r="N164" s="214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126</v>
      </c>
      <c r="AU164" s="18" t="s">
        <v>86</v>
      </c>
    </row>
    <row r="165" s="12" customFormat="1">
      <c r="A165" s="12"/>
      <c r="B165" s="217"/>
      <c r="C165" s="218"/>
      <c r="D165" s="215" t="s">
        <v>130</v>
      </c>
      <c r="E165" s="219" t="s">
        <v>22</v>
      </c>
      <c r="F165" s="220" t="s">
        <v>291</v>
      </c>
      <c r="G165" s="218"/>
      <c r="H165" s="221">
        <v>15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7" t="s">
        <v>130</v>
      </c>
      <c r="AU165" s="227" t="s">
        <v>86</v>
      </c>
      <c r="AV165" s="12" t="s">
        <v>86</v>
      </c>
      <c r="AW165" s="12" t="s">
        <v>38</v>
      </c>
      <c r="AX165" s="12" t="s">
        <v>23</v>
      </c>
      <c r="AY165" s="227" t="s">
        <v>116</v>
      </c>
    </row>
    <row r="166" s="2" customFormat="1" ht="16.5" customHeight="1">
      <c r="A166" s="39"/>
      <c r="B166" s="40"/>
      <c r="C166" s="260" t="s">
        <v>292</v>
      </c>
      <c r="D166" s="260" t="s">
        <v>262</v>
      </c>
      <c r="E166" s="261" t="s">
        <v>293</v>
      </c>
      <c r="F166" s="262" t="s">
        <v>294</v>
      </c>
      <c r="G166" s="263" t="s">
        <v>209</v>
      </c>
      <c r="H166" s="264">
        <v>3</v>
      </c>
      <c r="I166" s="265"/>
      <c r="J166" s="264">
        <f>ROUND(I166*H166,3)</f>
        <v>0</v>
      </c>
      <c r="K166" s="262" t="s">
        <v>121</v>
      </c>
      <c r="L166" s="266"/>
      <c r="M166" s="267" t="s">
        <v>22</v>
      </c>
      <c r="N166" s="268" t="s">
        <v>48</v>
      </c>
      <c r="O166" s="85"/>
      <c r="P166" s="205">
        <f>O166*H166</f>
        <v>0</v>
      </c>
      <c r="Q166" s="205">
        <v>0.22</v>
      </c>
      <c r="R166" s="205">
        <f>Q166*H166</f>
        <v>0.66000000000000003</v>
      </c>
      <c r="S166" s="205">
        <v>0</v>
      </c>
      <c r="T166" s="20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7" t="s">
        <v>165</v>
      </c>
      <c r="AT166" s="207" t="s">
        <v>262</v>
      </c>
      <c r="AU166" s="207" t="s">
        <v>86</v>
      </c>
      <c r="AY166" s="18" t="s">
        <v>116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8" t="s">
        <v>23</v>
      </c>
      <c r="BK166" s="209">
        <f>ROUND(I166*H166,3)</f>
        <v>0</v>
      </c>
      <c r="BL166" s="18" t="s">
        <v>115</v>
      </c>
      <c r="BM166" s="207" t="s">
        <v>295</v>
      </c>
    </row>
    <row r="167" s="12" customFormat="1">
      <c r="A167" s="12"/>
      <c r="B167" s="217"/>
      <c r="C167" s="218"/>
      <c r="D167" s="215" t="s">
        <v>130</v>
      </c>
      <c r="E167" s="219" t="s">
        <v>22</v>
      </c>
      <c r="F167" s="220" t="s">
        <v>296</v>
      </c>
      <c r="G167" s="218"/>
      <c r="H167" s="221">
        <v>7.5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27" t="s">
        <v>130</v>
      </c>
      <c r="AU167" s="227" t="s">
        <v>86</v>
      </c>
      <c r="AV167" s="12" t="s">
        <v>86</v>
      </c>
      <c r="AW167" s="12" t="s">
        <v>38</v>
      </c>
      <c r="AX167" s="12" t="s">
        <v>77</v>
      </c>
      <c r="AY167" s="227" t="s">
        <v>116</v>
      </c>
    </row>
    <row r="168" s="12" customFormat="1">
      <c r="A168" s="12"/>
      <c r="B168" s="217"/>
      <c r="C168" s="218"/>
      <c r="D168" s="215" t="s">
        <v>130</v>
      </c>
      <c r="E168" s="219" t="s">
        <v>22</v>
      </c>
      <c r="F168" s="220" t="s">
        <v>297</v>
      </c>
      <c r="G168" s="218"/>
      <c r="H168" s="221">
        <v>3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7" t="s">
        <v>130</v>
      </c>
      <c r="AU168" s="227" t="s">
        <v>86</v>
      </c>
      <c r="AV168" s="12" t="s">
        <v>86</v>
      </c>
      <c r="AW168" s="12" t="s">
        <v>38</v>
      </c>
      <c r="AX168" s="12" t="s">
        <v>23</v>
      </c>
      <c r="AY168" s="227" t="s">
        <v>116</v>
      </c>
    </row>
    <row r="169" s="2" customFormat="1" ht="16.5" customHeight="1">
      <c r="A169" s="39"/>
      <c r="B169" s="40"/>
      <c r="C169" s="197" t="s">
        <v>298</v>
      </c>
      <c r="D169" s="197" t="s">
        <v>117</v>
      </c>
      <c r="E169" s="198" t="s">
        <v>299</v>
      </c>
      <c r="F169" s="199" t="s">
        <v>300</v>
      </c>
      <c r="G169" s="200" t="s">
        <v>194</v>
      </c>
      <c r="H169" s="201">
        <v>2758.8099999999999</v>
      </c>
      <c r="I169" s="202"/>
      <c r="J169" s="201">
        <f>ROUND(I169*H169,3)</f>
        <v>0</v>
      </c>
      <c r="K169" s="199" t="s">
        <v>121</v>
      </c>
      <c r="L169" s="45"/>
      <c r="M169" s="203" t="s">
        <v>22</v>
      </c>
      <c r="N169" s="204" t="s">
        <v>48</v>
      </c>
      <c r="O169" s="85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7" t="s">
        <v>115</v>
      </c>
      <c r="AT169" s="207" t="s">
        <v>117</v>
      </c>
      <c r="AU169" s="207" t="s">
        <v>86</v>
      </c>
      <c r="AY169" s="18" t="s">
        <v>116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8" t="s">
        <v>23</v>
      </c>
      <c r="BK169" s="209">
        <f>ROUND(I169*H169,3)</f>
        <v>0</v>
      </c>
      <c r="BL169" s="18" t="s">
        <v>115</v>
      </c>
      <c r="BM169" s="207" t="s">
        <v>301</v>
      </c>
    </row>
    <row r="170" s="2" customFormat="1">
      <c r="A170" s="39"/>
      <c r="B170" s="40"/>
      <c r="C170" s="41"/>
      <c r="D170" s="210" t="s">
        <v>124</v>
      </c>
      <c r="E170" s="41"/>
      <c r="F170" s="211" t="s">
        <v>302</v>
      </c>
      <c r="G170" s="41"/>
      <c r="H170" s="41"/>
      <c r="I170" s="212"/>
      <c r="J170" s="41"/>
      <c r="K170" s="41"/>
      <c r="L170" s="45"/>
      <c r="M170" s="213"/>
      <c r="N170" s="214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124</v>
      </c>
      <c r="AU170" s="18" t="s">
        <v>86</v>
      </c>
    </row>
    <row r="171" s="2" customFormat="1">
      <c r="A171" s="39"/>
      <c r="B171" s="40"/>
      <c r="C171" s="41"/>
      <c r="D171" s="215" t="s">
        <v>126</v>
      </c>
      <c r="E171" s="41"/>
      <c r="F171" s="216" t="s">
        <v>303</v>
      </c>
      <c r="G171" s="41"/>
      <c r="H171" s="41"/>
      <c r="I171" s="212"/>
      <c r="J171" s="41"/>
      <c r="K171" s="41"/>
      <c r="L171" s="45"/>
      <c r="M171" s="213"/>
      <c r="N171" s="214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126</v>
      </c>
      <c r="AU171" s="18" t="s">
        <v>86</v>
      </c>
    </row>
    <row r="172" s="12" customFormat="1">
      <c r="A172" s="12"/>
      <c r="B172" s="217"/>
      <c r="C172" s="218"/>
      <c r="D172" s="215" t="s">
        <v>130</v>
      </c>
      <c r="E172" s="219" t="s">
        <v>22</v>
      </c>
      <c r="F172" s="220" t="s">
        <v>260</v>
      </c>
      <c r="G172" s="218"/>
      <c r="H172" s="221">
        <v>1174.51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7" t="s">
        <v>130</v>
      </c>
      <c r="AU172" s="227" t="s">
        <v>86</v>
      </c>
      <c r="AV172" s="12" t="s">
        <v>86</v>
      </c>
      <c r="AW172" s="12" t="s">
        <v>38</v>
      </c>
      <c r="AX172" s="12" t="s">
        <v>77</v>
      </c>
      <c r="AY172" s="227" t="s">
        <v>116</v>
      </c>
    </row>
    <row r="173" s="12" customFormat="1">
      <c r="A173" s="12"/>
      <c r="B173" s="217"/>
      <c r="C173" s="218"/>
      <c r="D173" s="215" t="s">
        <v>130</v>
      </c>
      <c r="E173" s="219" t="s">
        <v>22</v>
      </c>
      <c r="F173" s="220" t="s">
        <v>200</v>
      </c>
      <c r="G173" s="218"/>
      <c r="H173" s="221">
        <v>1584.3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27" t="s">
        <v>130</v>
      </c>
      <c r="AU173" s="227" t="s">
        <v>86</v>
      </c>
      <c r="AV173" s="12" t="s">
        <v>86</v>
      </c>
      <c r="AW173" s="12" t="s">
        <v>38</v>
      </c>
      <c r="AX173" s="12" t="s">
        <v>77</v>
      </c>
      <c r="AY173" s="227" t="s">
        <v>116</v>
      </c>
    </row>
    <row r="174" s="13" customFormat="1">
      <c r="A174" s="13"/>
      <c r="B174" s="228"/>
      <c r="C174" s="229"/>
      <c r="D174" s="215" t="s">
        <v>130</v>
      </c>
      <c r="E174" s="230" t="s">
        <v>22</v>
      </c>
      <c r="F174" s="231" t="s">
        <v>132</v>
      </c>
      <c r="G174" s="229"/>
      <c r="H174" s="232">
        <v>2758.8099999999999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130</v>
      </c>
      <c r="AU174" s="238" t="s">
        <v>86</v>
      </c>
      <c r="AV174" s="13" t="s">
        <v>115</v>
      </c>
      <c r="AW174" s="13" t="s">
        <v>38</v>
      </c>
      <c r="AX174" s="13" t="s">
        <v>23</v>
      </c>
      <c r="AY174" s="238" t="s">
        <v>116</v>
      </c>
    </row>
    <row r="175" s="2" customFormat="1" ht="16.5" customHeight="1">
      <c r="A175" s="39"/>
      <c r="B175" s="40"/>
      <c r="C175" s="197" t="s">
        <v>304</v>
      </c>
      <c r="D175" s="197" t="s">
        <v>117</v>
      </c>
      <c r="E175" s="198" t="s">
        <v>305</v>
      </c>
      <c r="F175" s="199" t="s">
        <v>306</v>
      </c>
      <c r="G175" s="200" t="s">
        <v>287</v>
      </c>
      <c r="H175" s="201">
        <v>15</v>
      </c>
      <c r="I175" s="202"/>
      <c r="J175" s="201">
        <f>ROUND(I175*H175,3)</f>
        <v>0</v>
      </c>
      <c r="K175" s="199" t="s">
        <v>22</v>
      </c>
      <c r="L175" s="45"/>
      <c r="M175" s="203" t="s">
        <v>22</v>
      </c>
      <c r="N175" s="204" t="s">
        <v>48</v>
      </c>
      <c r="O175" s="85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7" t="s">
        <v>115</v>
      </c>
      <c r="AT175" s="207" t="s">
        <v>117</v>
      </c>
      <c r="AU175" s="207" t="s">
        <v>86</v>
      </c>
      <c r="AY175" s="18" t="s">
        <v>116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8" t="s">
        <v>23</v>
      </c>
      <c r="BK175" s="209">
        <f>ROUND(I175*H175,3)</f>
        <v>0</v>
      </c>
      <c r="BL175" s="18" t="s">
        <v>115</v>
      </c>
      <c r="BM175" s="207" t="s">
        <v>307</v>
      </c>
    </row>
    <row r="176" s="12" customFormat="1">
      <c r="A176" s="12"/>
      <c r="B176" s="217"/>
      <c r="C176" s="218"/>
      <c r="D176" s="215" t="s">
        <v>130</v>
      </c>
      <c r="E176" s="219" t="s">
        <v>22</v>
      </c>
      <c r="F176" s="220" t="s">
        <v>308</v>
      </c>
      <c r="G176" s="218"/>
      <c r="H176" s="221">
        <v>15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27" t="s">
        <v>130</v>
      </c>
      <c r="AU176" s="227" t="s">
        <v>86</v>
      </c>
      <c r="AV176" s="12" t="s">
        <v>86</v>
      </c>
      <c r="AW176" s="12" t="s">
        <v>38</v>
      </c>
      <c r="AX176" s="12" t="s">
        <v>23</v>
      </c>
      <c r="AY176" s="227" t="s">
        <v>116</v>
      </c>
    </row>
    <row r="177" s="2" customFormat="1" ht="16.5" customHeight="1">
      <c r="A177" s="39"/>
      <c r="B177" s="40"/>
      <c r="C177" s="260" t="s">
        <v>309</v>
      </c>
      <c r="D177" s="260" t="s">
        <v>262</v>
      </c>
      <c r="E177" s="261" t="s">
        <v>310</v>
      </c>
      <c r="F177" s="262" t="s">
        <v>311</v>
      </c>
      <c r="G177" s="263" t="s">
        <v>265</v>
      </c>
      <c r="H177" s="264">
        <v>1.5</v>
      </c>
      <c r="I177" s="265"/>
      <c r="J177" s="264">
        <f>ROUND(I177*H177,3)</f>
        <v>0</v>
      </c>
      <c r="K177" s="262" t="s">
        <v>22</v>
      </c>
      <c r="L177" s="266"/>
      <c r="M177" s="267" t="s">
        <v>22</v>
      </c>
      <c r="N177" s="268" t="s">
        <v>48</v>
      </c>
      <c r="O177" s="85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7" t="s">
        <v>165</v>
      </c>
      <c r="AT177" s="207" t="s">
        <v>262</v>
      </c>
      <c r="AU177" s="207" t="s">
        <v>86</v>
      </c>
      <c r="AY177" s="18" t="s">
        <v>116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8" t="s">
        <v>23</v>
      </c>
      <c r="BK177" s="209">
        <f>ROUND(I177*H177,3)</f>
        <v>0</v>
      </c>
      <c r="BL177" s="18" t="s">
        <v>115</v>
      </c>
      <c r="BM177" s="207" t="s">
        <v>312</v>
      </c>
    </row>
    <row r="178" s="12" customFormat="1">
      <c r="A178" s="12"/>
      <c r="B178" s="217"/>
      <c r="C178" s="218"/>
      <c r="D178" s="215" t="s">
        <v>130</v>
      </c>
      <c r="E178" s="219" t="s">
        <v>22</v>
      </c>
      <c r="F178" s="220" t="s">
        <v>313</v>
      </c>
      <c r="G178" s="218"/>
      <c r="H178" s="221">
        <v>1.5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27" t="s">
        <v>130</v>
      </c>
      <c r="AU178" s="227" t="s">
        <v>86</v>
      </c>
      <c r="AV178" s="12" t="s">
        <v>86</v>
      </c>
      <c r="AW178" s="12" t="s">
        <v>38</v>
      </c>
      <c r="AX178" s="12" t="s">
        <v>23</v>
      </c>
      <c r="AY178" s="227" t="s">
        <v>116</v>
      </c>
    </row>
    <row r="179" s="2" customFormat="1" ht="24.15" customHeight="1">
      <c r="A179" s="39"/>
      <c r="B179" s="40"/>
      <c r="C179" s="197" t="s">
        <v>314</v>
      </c>
      <c r="D179" s="197" t="s">
        <v>117</v>
      </c>
      <c r="E179" s="198" t="s">
        <v>315</v>
      </c>
      <c r="F179" s="199" t="s">
        <v>316</v>
      </c>
      <c r="G179" s="200" t="s">
        <v>287</v>
      </c>
      <c r="H179" s="201">
        <v>15</v>
      </c>
      <c r="I179" s="202"/>
      <c r="J179" s="201">
        <f>ROUND(I179*H179,3)</f>
        <v>0</v>
      </c>
      <c r="K179" s="199" t="s">
        <v>121</v>
      </c>
      <c r="L179" s="45"/>
      <c r="M179" s="203" t="s">
        <v>22</v>
      </c>
      <c r="N179" s="204" t="s">
        <v>48</v>
      </c>
      <c r="O179" s="85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07" t="s">
        <v>115</v>
      </c>
      <c r="AT179" s="207" t="s">
        <v>117</v>
      </c>
      <c r="AU179" s="207" t="s">
        <v>86</v>
      </c>
      <c r="AY179" s="18" t="s">
        <v>116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8" t="s">
        <v>23</v>
      </c>
      <c r="BK179" s="209">
        <f>ROUND(I179*H179,3)</f>
        <v>0</v>
      </c>
      <c r="BL179" s="18" t="s">
        <v>115</v>
      </c>
      <c r="BM179" s="207" t="s">
        <v>317</v>
      </c>
    </row>
    <row r="180" s="2" customFormat="1">
      <c r="A180" s="39"/>
      <c r="B180" s="40"/>
      <c r="C180" s="41"/>
      <c r="D180" s="210" t="s">
        <v>124</v>
      </c>
      <c r="E180" s="41"/>
      <c r="F180" s="211" t="s">
        <v>318</v>
      </c>
      <c r="G180" s="41"/>
      <c r="H180" s="41"/>
      <c r="I180" s="212"/>
      <c r="J180" s="41"/>
      <c r="K180" s="41"/>
      <c r="L180" s="45"/>
      <c r="M180" s="213"/>
      <c r="N180" s="214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124</v>
      </c>
      <c r="AU180" s="18" t="s">
        <v>86</v>
      </c>
    </row>
    <row r="181" s="2" customFormat="1">
      <c r="A181" s="39"/>
      <c r="B181" s="40"/>
      <c r="C181" s="41"/>
      <c r="D181" s="215" t="s">
        <v>126</v>
      </c>
      <c r="E181" s="41"/>
      <c r="F181" s="216" t="s">
        <v>319</v>
      </c>
      <c r="G181" s="41"/>
      <c r="H181" s="41"/>
      <c r="I181" s="212"/>
      <c r="J181" s="41"/>
      <c r="K181" s="41"/>
      <c r="L181" s="45"/>
      <c r="M181" s="213"/>
      <c r="N181" s="214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126</v>
      </c>
      <c r="AU181" s="18" t="s">
        <v>86</v>
      </c>
    </row>
    <row r="182" s="12" customFormat="1">
      <c r="A182" s="12"/>
      <c r="B182" s="217"/>
      <c r="C182" s="218"/>
      <c r="D182" s="215" t="s">
        <v>130</v>
      </c>
      <c r="E182" s="219" t="s">
        <v>22</v>
      </c>
      <c r="F182" s="220" t="s">
        <v>291</v>
      </c>
      <c r="G182" s="218"/>
      <c r="H182" s="221">
        <v>15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27" t="s">
        <v>130</v>
      </c>
      <c r="AU182" s="227" t="s">
        <v>86</v>
      </c>
      <c r="AV182" s="12" t="s">
        <v>86</v>
      </c>
      <c r="AW182" s="12" t="s">
        <v>38</v>
      </c>
      <c r="AX182" s="12" t="s">
        <v>23</v>
      </c>
      <c r="AY182" s="227" t="s">
        <v>116</v>
      </c>
    </row>
    <row r="183" s="2" customFormat="1" ht="16.5" customHeight="1">
      <c r="A183" s="39"/>
      <c r="B183" s="40"/>
      <c r="C183" s="260" t="s">
        <v>7</v>
      </c>
      <c r="D183" s="260" t="s">
        <v>262</v>
      </c>
      <c r="E183" s="261" t="s">
        <v>320</v>
      </c>
      <c r="F183" s="262" t="s">
        <v>321</v>
      </c>
      <c r="G183" s="263" t="s">
        <v>287</v>
      </c>
      <c r="H183" s="264">
        <v>15</v>
      </c>
      <c r="I183" s="265"/>
      <c r="J183" s="264">
        <f>ROUND(I183*H183,3)</f>
        <v>0</v>
      </c>
      <c r="K183" s="262" t="s">
        <v>22</v>
      </c>
      <c r="L183" s="266"/>
      <c r="M183" s="267" t="s">
        <v>22</v>
      </c>
      <c r="N183" s="268" t="s">
        <v>48</v>
      </c>
      <c r="O183" s="85"/>
      <c r="P183" s="205">
        <f>O183*H183</f>
        <v>0</v>
      </c>
      <c r="Q183" s="205">
        <v>0.0050000000000000001</v>
      </c>
      <c r="R183" s="205">
        <f>Q183*H183</f>
        <v>0.074999999999999997</v>
      </c>
      <c r="S183" s="205">
        <v>0</v>
      </c>
      <c r="T183" s="20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7" t="s">
        <v>165</v>
      </c>
      <c r="AT183" s="207" t="s">
        <v>262</v>
      </c>
      <c r="AU183" s="207" t="s">
        <v>86</v>
      </c>
      <c r="AY183" s="18" t="s">
        <v>116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8" t="s">
        <v>23</v>
      </c>
      <c r="BK183" s="209">
        <f>ROUND(I183*H183,3)</f>
        <v>0</v>
      </c>
      <c r="BL183" s="18" t="s">
        <v>115</v>
      </c>
      <c r="BM183" s="207" t="s">
        <v>322</v>
      </c>
    </row>
    <row r="184" s="12" customFormat="1">
      <c r="A184" s="12"/>
      <c r="B184" s="217"/>
      <c r="C184" s="218"/>
      <c r="D184" s="215" t="s">
        <v>130</v>
      </c>
      <c r="E184" s="219" t="s">
        <v>22</v>
      </c>
      <c r="F184" s="220" t="s">
        <v>291</v>
      </c>
      <c r="G184" s="218"/>
      <c r="H184" s="221">
        <v>15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27" t="s">
        <v>130</v>
      </c>
      <c r="AU184" s="227" t="s">
        <v>86</v>
      </c>
      <c r="AV184" s="12" t="s">
        <v>86</v>
      </c>
      <c r="AW184" s="12" t="s">
        <v>38</v>
      </c>
      <c r="AX184" s="12" t="s">
        <v>23</v>
      </c>
      <c r="AY184" s="227" t="s">
        <v>116</v>
      </c>
    </row>
    <row r="185" s="2" customFormat="1" ht="16.5" customHeight="1">
      <c r="A185" s="39"/>
      <c r="B185" s="40"/>
      <c r="C185" s="260" t="s">
        <v>323</v>
      </c>
      <c r="D185" s="260" t="s">
        <v>262</v>
      </c>
      <c r="E185" s="261" t="s">
        <v>324</v>
      </c>
      <c r="F185" s="262" t="s">
        <v>325</v>
      </c>
      <c r="G185" s="263" t="s">
        <v>287</v>
      </c>
      <c r="H185" s="264">
        <v>75</v>
      </c>
      <c r="I185" s="265"/>
      <c r="J185" s="264">
        <f>ROUND(I185*H185,3)</f>
        <v>0</v>
      </c>
      <c r="K185" s="262" t="s">
        <v>22</v>
      </c>
      <c r="L185" s="266"/>
      <c r="M185" s="267" t="s">
        <v>22</v>
      </c>
      <c r="N185" s="268" t="s">
        <v>48</v>
      </c>
      <c r="O185" s="85"/>
      <c r="P185" s="205">
        <f>O185*H185</f>
        <v>0</v>
      </c>
      <c r="Q185" s="205">
        <v>0.001</v>
      </c>
      <c r="R185" s="205">
        <f>Q185*H185</f>
        <v>0.074999999999999997</v>
      </c>
      <c r="S185" s="205">
        <v>0</v>
      </c>
      <c r="T185" s="20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07" t="s">
        <v>165</v>
      </c>
      <c r="AT185" s="207" t="s">
        <v>262</v>
      </c>
      <c r="AU185" s="207" t="s">
        <v>86</v>
      </c>
      <c r="AY185" s="18" t="s">
        <v>116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8" t="s">
        <v>23</v>
      </c>
      <c r="BK185" s="209">
        <f>ROUND(I185*H185,3)</f>
        <v>0</v>
      </c>
      <c r="BL185" s="18" t="s">
        <v>115</v>
      </c>
      <c r="BM185" s="207" t="s">
        <v>326</v>
      </c>
    </row>
    <row r="186" s="15" customFormat="1">
      <c r="A186" s="15"/>
      <c r="B186" s="250"/>
      <c r="C186" s="251"/>
      <c r="D186" s="215" t="s">
        <v>130</v>
      </c>
      <c r="E186" s="252" t="s">
        <v>22</v>
      </c>
      <c r="F186" s="253" t="s">
        <v>327</v>
      </c>
      <c r="G186" s="251"/>
      <c r="H186" s="252" t="s">
        <v>22</v>
      </c>
      <c r="I186" s="254"/>
      <c r="J186" s="251"/>
      <c r="K186" s="251"/>
      <c r="L186" s="255"/>
      <c r="M186" s="256"/>
      <c r="N186" s="257"/>
      <c r="O186" s="257"/>
      <c r="P186" s="257"/>
      <c r="Q186" s="257"/>
      <c r="R186" s="257"/>
      <c r="S186" s="257"/>
      <c r="T186" s="25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9" t="s">
        <v>130</v>
      </c>
      <c r="AU186" s="259" t="s">
        <v>86</v>
      </c>
      <c r="AV186" s="15" t="s">
        <v>23</v>
      </c>
      <c r="AW186" s="15" t="s">
        <v>38</v>
      </c>
      <c r="AX186" s="15" t="s">
        <v>77</v>
      </c>
      <c r="AY186" s="259" t="s">
        <v>116</v>
      </c>
    </row>
    <row r="187" s="12" customFormat="1">
      <c r="A187" s="12"/>
      <c r="B187" s="217"/>
      <c r="C187" s="218"/>
      <c r="D187" s="215" t="s">
        <v>130</v>
      </c>
      <c r="E187" s="219" t="s">
        <v>22</v>
      </c>
      <c r="F187" s="220" t="s">
        <v>328</v>
      </c>
      <c r="G187" s="218"/>
      <c r="H187" s="221">
        <v>75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27" t="s">
        <v>130</v>
      </c>
      <c r="AU187" s="227" t="s">
        <v>86</v>
      </c>
      <c r="AV187" s="12" t="s">
        <v>86</v>
      </c>
      <c r="AW187" s="12" t="s">
        <v>38</v>
      </c>
      <c r="AX187" s="12" t="s">
        <v>77</v>
      </c>
      <c r="AY187" s="227" t="s">
        <v>116</v>
      </c>
    </row>
    <row r="188" s="13" customFormat="1">
      <c r="A188" s="13"/>
      <c r="B188" s="228"/>
      <c r="C188" s="229"/>
      <c r="D188" s="215" t="s">
        <v>130</v>
      </c>
      <c r="E188" s="230" t="s">
        <v>22</v>
      </c>
      <c r="F188" s="231" t="s">
        <v>132</v>
      </c>
      <c r="G188" s="229"/>
      <c r="H188" s="232">
        <v>75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130</v>
      </c>
      <c r="AU188" s="238" t="s">
        <v>86</v>
      </c>
      <c r="AV188" s="13" t="s">
        <v>115</v>
      </c>
      <c r="AW188" s="13" t="s">
        <v>38</v>
      </c>
      <c r="AX188" s="13" t="s">
        <v>23</v>
      </c>
      <c r="AY188" s="238" t="s">
        <v>116</v>
      </c>
    </row>
    <row r="189" s="2" customFormat="1" ht="16.5" customHeight="1">
      <c r="A189" s="39"/>
      <c r="B189" s="40"/>
      <c r="C189" s="197" t="s">
        <v>329</v>
      </c>
      <c r="D189" s="197" t="s">
        <v>117</v>
      </c>
      <c r="E189" s="198" t="s">
        <v>330</v>
      </c>
      <c r="F189" s="199" t="s">
        <v>331</v>
      </c>
      <c r="G189" s="200" t="s">
        <v>287</v>
      </c>
      <c r="H189" s="201">
        <v>15</v>
      </c>
      <c r="I189" s="202"/>
      <c r="J189" s="201">
        <f>ROUND(I189*H189,3)</f>
        <v>0</v>
      </c>
      <c r="K189" s="199" t="s">
        <v>121</v>
      </c>
      <c r="L189" s="45"/>
      <c r="M189" s="203" t="s">
        <v>22</v>
      </c>
      <c r="N189" s="204" t="s">
        <v>48</v>
      </c>
      <c r="O189" s="85"/>
      <c r="P189" s="205">
        <f>O189*H189</f>
        <v>0</v>
      </c>
      <c r="Q189" s="205">
        <v>6.0000000000000002E-05</v>
      </c>
      <c r="R189" s="205">
        <f>Q189*H189</f>
        <v>0.00089999999999999998</v>
      </c>
      <c r="S189" s="205">
        <v>0</v>
      </c>
      <c r="T189" s="20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07" t="s">
        <v>115</v>
      </c>
      <c r="AT189" s="207" t="s">
        <v>117</v>
      </c>
      <c r="AU189" s="207" t="s">
        <v>86</v>
      </c>
      <c r="AY189" s="18" t="s">
        <v>116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8" t="s">
        <v>23</v>
      </c>
      <c r="BK189" s="209">
        <f>ROUND(I189*H189,3)</f>
        <v>0</v>
      </c>
      <c r="BL189" s="18" t="s">
        <v>115</v>
      </c>
      <c r="BM189" s="207" t="s">
        <v>332</v>
      </c>
    </row>
    <row r="190" s="2" customFormat="1">
      <c r="A190" s="39"/>
      <c r="B190" s="40"/>
      <c r="C190" s="41"/>
      <c r="D190" s="210" t="s">
        <v>124</v>
      </c>
      <c r="E190" s="41"/>
      <c r="F190" s="211" t="s">
        <v>333</v>
      </c>
      <c r="G190" s="41"/>
      <c r="H190" s="41"/>
      <c r="I190" s="212"/>
      <c r="J190" s="41"/>
      <c r="K190" s="41"/>
      <c r="L190" s="45"/>
      <c r="M190" s="213"/>
      <c r="N190" s="214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124</v>
      </c>
      <c r="AU190" s="18" t="s">
        <v>86</v>
      </c>
    </row>
    <row r="191" s="2" customFormat="1">
      <c r="A191" s="39"/>
      <c r="B191" s="40"/>
      <c r="C191" s="41"/>
      <c r="D191" s="215" t="s">
        <v>126</v>
      </c>
      <c r="E191" s="41"/>
      <c r="F191" s="216" t="s">
        <v>334</v>
      </c>
      <c r="G191" s="41"/>
      <c r="H191" s="41"/>
      <c r="I191" s="212"/>
      <c r="J191" s="41"/>
      <c r="K191" s="41"/>
      <c r="L191" s="45"/>
      <c r="M191" s="213"/>
      <c r="N191" s="214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126</v>
      </c>
      <c r="AU191" s="18" t="s">
        <v>86</v>
      </c>
    </row>
    <row r="192" s="12" customFormat="1">
      <c r="A192" s="12"/>
      <c r="B192" s="217"/>
      <c r="C192" s="218"/>
      <c r="D192" s="215" t="s">
        <v>130</v>
      </c>
      <c r="E192" s="219" t="s">
        <v>22</v>
      </c>
      <c r="F192" s="220" t="s">
        <v>291</v>
      </c>
      <c r="G192" s="218"/>
      <c r="H192" s="221">
        <v>15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27" t="s">
        <v>130</v>
      </c>
      <c r="AU192" s="227" t="s">
        <v>86</v>
      </c>
      <c r="AV192" s="12" t="s">
        <v>86</v>
      </c>
      <c r="AW192" s="12" t="s">
        <v>38</v>
      </c>
      <c r="AX192" s="12" t="s">
        <v>23</v>
      </c>
      <c r="AY192" s="227" t="s">
        <v>116</v>
      </c>
    </row>
    <row r="193" s="2" customFormat="1" ht="16.5" customHeight="1">
      <c r="A193" s="39"/>
      <c r="B193" s="40"/>
      <c r="C193" s="260" t="s">
        <v>335</v>
      </c>
      <c r="D193" s="260" t="s">
        <v>262</v>
      </c>
      <c r="E193" s="261" t="s">
        <v>336</v>
      </c>
      <c r="F193" s="262" t="s">
        <v>337</v>
      </c>
      <c r="G193" s="263" t="s">
        <v>287</v>
      </c>
      <c r="H193" s="264">
        <v>45</v>
      </c>
      <c r="I193" s="265"/>
      <c r="J193" s="264">
        <f>ROUND(I193*H193,3)</f>
        <v>0</v>
      </c>
      <c r="K193" s="262" t="s">
        <v>121</v>
      </c>
      <c r="L193" s="266"/>
      <c r="M193" s="267" t="s">
        <v>22</v>
      </c>
      <c r="N193" s="268" t="s">
        <v>48</v>
      </c>
      <c r="O193" s="85"/>
      <c r="P193" s="205">
        <f>O193*H193</f>
        <v>0</v>
      </c>
      <c r="Q193" s="205">
        <v>0.0058999999999999999</v>
      </c>
      <c r="R193" s="205">
        <f>Q193*H193</f>
        <v>0.26550000000000001</v>
      </c>
      <c r="S193" s="205">
        <v>0</v>
      </c>
      <c r="T193" s="20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07" t="s">
        <v>165</v>
      </c>
      <c r="AT193" s="207" t="s">
        <v>262</v>
      </c>
      <c r="AU193" s="207" t="s">
        <v>86</v>
      </c>
      <c r="AY193" s="18" t="s">
        <v>116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8" t="s">
        <v>23</v>
      </c>
      <c r="BK193" s="209">
        <f>ROUND(I193*H193,3)</f>
        <v>0</v>
      </c>
      <c r="BL193" s="18" t="s">
        <v>115</v>
      </c>
      <c r="BM193" s="207" t="s">
        <v>338</v>
      </c>
    </row>
    <row r="194" s="12" customFormat="1">
      <c r="A194" s="12"/>
      <c r="B194" s="217"/>
      <c r="C194" s="218"/>
      <c r="D194" s="215" t="s">
        <v>130</v>
      </c>
      <c r="E194" s="219" t="s">
        <v>22</v>
      </c>
      <c r="F194" s="220" t="s">
        <v>339</v>
      </c>
      <c r="G194" s="218"/>
      <c r="H194" s="221">
        <v>45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27" t="s">
        <v>130</v>
      </c>
      <c r="AU194" s="227" t="s">
        <v>86</v>
      </c>
      <c r="AV194" s="12" t="s">
        <v>86</v>
      </c>
      <c r="AW194" s="12" t="s">
        <v>38</v>
      </c>
      <c r="AX194" s="12" t="s">
        <v>23</v>
      </c>
      <c r="AY194" s="227" t="s">
        <v>116</v>
      </c>
    </row>
    <row r="195" s="2" customFormat="1" ht="16.5" customHeight="1">
      <c r="A195" s="39"/>
      <c r="B195" s="40"/>
      <c r="C195" s="260" t="s">
        <v>340</v>
      </c>
      <c r="D195" s="260" t="s">
        <v>262</v>
      </c>
      <c r="E195" s="261" t="s">
        <v>341</v>
      </c>
      <c r="F195" s="262" t="s">
        <v>342</v>
      </c>
      <c r="G195" s="263" t="s">
        <v>287</v>
      </c>
      <c r="H195" s="264">
        <v>45</v>
      </c>
      <c r="I195" s="265"/>
      <c r="J195" s="264">
        <f>ROUND(I195*H195,3)</f>
        <v>0</v>
      </c>
      <c r="K195" s="262" t="s">
        <v>22</v>
      </c>
      <c r="L195" s="266"/>
      <c r="M195" s="267" t="s">
        <v>22</v>
      </c>
      <c r="N195" s="268" t="s">
        <v>48</v>
      </c>
      <c r="O195" s="85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7" t="s">
        <v>165</v>
      </c>
      <c r="AT195" s="207" t="s">
        <v>262</v>
      </c>
      <c r="AU195" s="207" t="s">
        <v>86</v>
      </c>
      <c r="AY195" s="18" t="s">
        <v>116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8" t="s">
        <v>23</v>
      </c>
      <c r="BK195" s="209">
        <f>ROUND(I195*H195,3)</f>
        <v>0</v>
      </c>
      <c r="BL195" s="18" t="s">
        <v>115</v>
      </c>
      <c r="BM195" s="207" t="s">
        <v>343</v>
      </c>
    </row>
    <row r="196" s="12" customFormat="1">
      <c r="A196" s="12"/>
      <c r="B196" s="217"/>
      <c r="C196" s="218"/>
      <c r="D196" s="215" t="s">
        <v>130</v>
      </c>
      <c r="E196" s="219" t="s">
        <v>22</v>
      </c>
      <c r="F196" s="220" t="s">
        <v>339</v>
      </c>
      <c r="G196" s="218"/>
      <c r="H196" s="221">
        <v>45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27" t="s">
        <v>130</v>
      </c>
      <c r="AU196" s="227" t="s">
        <v>86</v>
      </c>
      <c r="AV196" s="12" t="s">
        <v>86</v>
      </c>
      <c r="AW196" s="12" t="s">
        <v>38</v>
      </c>
      <c r="AX196" s="12" t="s">
        <v>23</v>
      </c>
      <c r="AY196" s="227" t="s">
        <v>116</v>
      </c>
    </row>
    <row r="197" s="2" customFormat="1" ht="16.5" customHeight="1">
      <c r="A197" s="39"/>
      <c r="B197" s="40"/>
      <c r="C197" s="260" t="s">
        <v>344</v>
      </c>
      <c r="D197" s="260" t="s">
        <v>262</v>
      </c>
      <c r="E197" s="261" t="s">
        <v>345</v>
      </c>
      <c r="F197" s="262" t="s">
        <v>346</v>
      </c>
      <c r="G197" s="263" t="s">
        <v>347</v>
      </c>
      <c r="H197" s="264">
        <v>22.5</v>
      </c>
      <c r="I197" s="265"/>
      <c r="J197" s="264">
        <f>ROUND(I197*H197,3)</f>
        <v>0</v>
      </c>
      <c r="K197" s="262" t="s">
        <v>22</v>
      </c>
      <c r="L197" s="266"/>
      <c r="M197" s="267" t="s">
        <v>22</v>
      </c>
      <c r="N197" s="268" t="s">
        <v>48</v>
      </c>
      <c r="O197" s="85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7" t="s">
        <v>165</v>
      </c>
      <c r="AT197" s="207" t="s">
        <v>262</v>
      </c>
      <c r="AU197" s="207" t="s">
        <v>86</v>
      </c>
      <c r="AY197" s="18" t="s">
        <v>116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8" t="s">
        <v>23</v>
      </c>
      <c r="BK197" s="209">
        <f>ROUND(I197*H197,3)</f>
        <v>0</v>
      </c>
      <c r="BL197" s="18" t="s">
        <v>115</v>
      </c>
      <c r="BM197" s="207" t="s">
        <v>348</v>
      </c>
    </row>
    <row r="198" s="12" customFormat="1">
      <c r="A198" s="12"/>
      <c r="B198" s="217"/>
      <c r="C198" s="218"/>
      <c r="D198" s="215" t="s">
        <v>130</v>
      </c>
      <c r="E198" s="219" t="s">
        <v>22</v>
      </c>
      <c r="F198" s="220" t="s">
        <v>349</v>
      </c>
      <c r="G198" s="218"/>
      <c r="H198" s="221">
        <v>22.5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27" t="s">
        <v>130</v>
      </c>
      <c r="AU198" s="227" t="s">
        <v>86</v>
      </c>
      <c r="AV198" s="12" t="s">
        <v>86</v>
      </c>
      <c r="AW198" s="12" t="s">
        <v>38</v>
      </c>
      <c r="AX198" s="12" t="s">
        <v>23</v>
      </c>
      <c r="AY198" s="227" t="s">
        <v>116</v>
      </c>
    </row>
    <row r="199" s="2" customFormat="1" ht="16.5" customHeight="1">
      <c r="A199" s="39"/>
      <c r="B199" s="40"/>
      <c r="C199" s="197" t="s">
        <v>350</v>
      </c>
      <c r="D199" s="197" t="s">
        <v>117</v>
      </c>
      <c r="E199" s="198" t="s">
        <v>351</v>
      </c>
      <c r="F199" s="199" t="s">
        <v>352</v>
      </c>
      <c r="G199" s="200" t="s">
        <v>287</v>
      </c>
      <c r="H199" s="201">
        <v>15</v>
      </c>
      <c r="I199" s="202"/>
      <c r="J199" s="201">
        <f>ROUND(I199*H199,3)</f>
        <v>0</v>
      </c>
      <c r="K199" s="199" t="s">
        <v>121</v>
      </c>
      <c r="L199" s="45"/>
      <c r="M199" s="203" t="s">
        <v>22</v>
      </c>
      <c r="N199" s="204" t="s">
        <v>48</v>
      </c>
      <c r="O199" s="85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07" t="s">
        <v>115</v>
      </c>
      <c r="AT199" s="207" t="s">
        <v>117</v>
      </c>
      <c r="AU199" s="207" t="s">
        <v>86</v>
      </c>
      <c r="AY199" s="18" t="s">
        <v>116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8" t="s">
        <v>23</v>
      </c>
      <c r="BK199" s="209">
        <f>ROUND(I199*H199,3)</f>
        <v>0</v>
      </c>
      <c r="BL199" s="18" t="s">
        <v>115</v>
      </c>
      <c r="BM199" s="207" t="s">
        <v>353</v>
      </c>
    </row>
    <row r="200" s="2" customFormat="1">
      <c r="A200" s="39"/>
      <c r="B200" s="40"/>
      <c r="C200" s="41"/>
      <c r="D200" s="210" t="s">
        <v>124</v>
      </c>
      <c r="E200" s="41"/>
      <c r="F200" s="211" t="s">
        <v>354</v>
      </c>
      <c r="G200" s="41"/>
      <c r="H200" s="41"/>
      <c r="I200" s="212"/>
      <c r="J200" s="41"/>
      <c r="K200" s="41"/>
      <c r="L200" s="45"/>
      <c r="M200" s="213"/>
      <c r="N200" s="214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124</v>
      </c>
      <c r="AU200" s="18" t="s">
        <v>86</v>
      </c>
    </row>
    <row r="201" s="2" customFormat="1">
      <c r="A201" s="39"/>
      <c r="B201" s="40"/>
      <c r="C201" s="41"/>
      <c r="D201" s="215" t="s">
        <v>126</v>
      </c>
      <c r="E201" s="41"/>
      <c r="F201" s="216" t="s">
        <v>355</v>
      </c>
      <c r="G201" s="41"/>
      <c r="H201" s="41"/>
      <c r="I201" s="212"/>
      <c r="J201" s="41"/>
      <c r="K201" s="41"/>
      <c r="L201" s="45"/>
      <c r="M201" s="213"/>
      <c r="N201" s="214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126</v>
      </c>
      <c r="AU201" s="18" t="s">
        <v>86</v>
      </c>
    </row>
    <row r="202" s="12" customFormat="1">
      <c r="A202" s="12"/>
      <c r="B202" s="217"/>
      <c r="C202" s="218"/>
      <c r="D202" s="215" t="s">
        <v>130</v>
      </c>
      <c r="E202" s="219" t="s">
        <v>22</v>
      </c>
      <c r="F202" s="220" t="s">
        <v>291</v>
      </c>
      <c r="G202" s="218"/>
      <c r="H202" s="221">
        <v>15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27" t="s">
        <v>130</v>
      </c>
      <c r="AU202" s="227" t="s">
        <v>86</v>
      </c>
      <c r="AV202" s="12" t="s">
        <v>86</v>
      </c>
      <c r="AW202" s="12" t="s">
        <v>38</v>
      </c>
      <c r="AX202" s="12" t="s">
        <v>23</v>
      </c>
      <c r="AY202" s="227" t="s">
        <v>116</v>
      </c>
    </row>
    <row r="203" s="2" customFormat="1" ht="16.5" customHeight="1">
      <c r="A203" s="39"/>
      <c r="B203" s="40"/>
      <c r="C203" s="197" t="s">
        <v>356</v>
      </c>
      <c r="D203" s="197" t="s">
        <v>117</v>
      </c>
      <c r="E203" s="198" t="s">
        <v>357</v>
      </c>
      <c r="F203" s="199" t="s">
        <v>358</v>
      </c>
      <c r="G203" s="200" t="s">
        <v>194</v>
      </c>
      <c r="H203" s="201">
        <v>2758.8099999999999</v>
      </c>
      <c r="I203" s="202"/>
      <c r="J203" s="201">
        <f>ROUND(I203*H203,3)</f>
        <v>0</v>
      </c>
      <c r="K203" s="199" t="s">
        <v>359</v>
      </c>
      <c r="L203" s="45"/>
      <c r="M203" s="203" t="s">
        <v>22</v>
      </c>
      <c r="N203" s="204" t="s">
        <v>48</v>
      </c>
      <c r="O203" s="85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7" t="s">
        <v>115</v>
      </c>
      <c r="AT203" s="207" t="s">
        <v>117</v>
      </c>
      <c r="AU203" s="207" t="s">
        <v>86</v>
      </c>
      <c r="AY203" s="18" t="s">
        <v>116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8" t="s">
        <v>23</v>
      </c>
      <c r="BK203" s="209">
        <f>ROUND(I203*H203,3)</f>
        <v>0</v>
      </c>
      <c r="BL203" s="18" t="s">
        <v>115</v>
      </c>
      <c r="BM203" s="207" t="s">
        <v>360</v>
      </c>
    </row>
    <row r="204" s="2" customFormat="1">
      <c r="A204" s="39"/>
      <c r="B204" s="40"/>
      <c r="C204" s="41"/>
      <c r="D204" s="210" t="s">
        <v>124</v>
      </c>
      <c r="E204" s="41"/>
      <c r="F204" s="211" t="s">
        <v>361</v>
      </c>
      <c r="G204" s="41"/>
      <c r="H204" s="41"/>
      <c r="I204" s="212"/>
      <c r="J204" s="41"/>
      <c r="K204" s="41"/>
      <c r="L204" s="45"/>
      <c r="M204" s="213"/>
      <c r="N204" s="214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124</v>
      </c>
      <c r="AU204" s="18" t="s">
        <v>86</v>
      </c>
    </row>
    <row r="205" s="2" customFormat="1">
      <c r="A205" s="39"/>
      <c r="B205" s="40"/>
      <c r="C205" s="41"/>
      <c r="D205" s="215" t="s">
        <v>126</v>
      </c>
      <c r="E205" s="41"/>
      <c r="F205" s="216" t="s">
        <v>362</v>
      </c>
      <c r="G205" s="41"/>
      <c r="H205" s="41"/>
      <c r="I205" s="212"/>
      <c r="J205" s="41"/>
      <c r="K205" s="41"/>
      <c r="L205" s="45"/>
      <c r="M205" s="213"/>
      <c r="N205" s="214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126</v>
      </c>
      <c r="AU205" s="18" t="s">
        <v>86</v>
      </c>
    </row>
    <row r="206" s="12" customFormat="1">
      <c r="A206" s="12"/>
      <c r="B206" s="217"/>
      <c r="C206" s="218"/>
      <c r="D206" s="215" t="s">
        <v>130</v>
      </c>
      <c r="E206" s="219" t="s">
        <v>22</v>
      </c>
      <c r="F206" s="220" t="s">
        <v>260</v>
      </c>
      <c r="G206" s="218"/>
      <c r="H206" s="221">
        <v>1174.51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27" t="s">
        <v>130</v>
      </c>
      <c r="AU206" s="227" t="s">
        <v>86</v>
      </c>
      <c r="AV206" s="12" t="s">
        <v>86</v>
      </c>
      <c r="AW206" s="12" t="s">
        <v>38</v>
      </c>
      <c r="AX206" s="12" t="s">
        <v>77</v>
      </c>
      <c r="AY206" s="227" t="s">
        <v>116</v>
      </c>
    </row>
    <row r="207" s="12" customFormat="1">
      <c r="A207" s="12"/>
      <c r="B207" s="217"/>
      <c r="C207" s="218"/>
      <c r="D207" s="215" t="s">
        <v>130</v>
      </c>
      <c r="E207" s="219" t="s">
        <v>22</v>
      </c>
      <c r="F207" s="220" t="s">
        <v>200</v>
      </c>
      <c r="G207" s="218"/>
      <c r="H207" s="221">
        <v>1584.3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27" t="s">
        <v>130</v>
      </c>
      <c r="AU207" s="227" t="s">
        <v>86</v>
      </c>
      <c r="AV207" s="12" t="s">
        <v>86</v>
      </c>
      <c r="AW207" s="12" t="s">
        <v>38</v>
      </c>
      <c r="AX207" s="12" t="s">
        <v>77</v>
      </c>
      <c r="AY207" s="227" t="s">
        <v>116</v>
      </c>
    </row>
    <row r="208" s="13" customFormat="1">
      <c r="A208" s="13"/>
      <c r="B208" s="228"/>
      <c r="C208" s="229"/>
      <c r="D208" s="215" t="s">
        <v>130</v>
      </c>
      <c r="E208" s="230" t="s">
        <v>22</v>
      </c>
      <c r="F208" s="231" t="s">
        <v>132</v>
      </c>
      <c r="G208" s="229"/>
      <c r="H208" s="232">
        <v>2758.8099999999999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130</v>
      </c>
      <c r="AU208" s="238" t="s">
        <v>86</v>
      </c>
      <c r="AV208" s="13" t="s">
        <v>115</v>
      </c>
      <c r="AW208" s="13" t="s">
        <v>38</v>
      </c>
      <c r="AX208" s="13" t="s">
        <v>23</v>
      </c>
      <c r="AY208" s="238" t="s">
        <v>116</v>
      </c>
    </row>
    <row r="209" s="2" customFormat="1" ht="16.5" customHeight="1">
      <c r="A209" s="39"/>
      <c r="B209" s="40"/>
      <c r="C209" s="260" t="s">
        <v>363</v>
      </c>
      <c r="D209" s="260" t="s">
        <v>262</v>
      </c>
      <c r="E209" s="261" t="s">
        <v>364</v>
      </c>
      <c r="F209" s="262" t="s">
        <v>365</v>
      </c>
      <c r="G209" s="263" t="s">
        <v>194</v>
      </c>
      <c r="H209" s="264">
        <v>2758.0999999999999</v>
      </c>
      <c r="I209" s="265"/>
      <c r="J209" s="264">
        <f>ROUND(I209*H209,3)</f>
        <v>0</v>
      </c>
      <c r="K209" s="262" t="s">
        <v>22</v>
      </c>
      <c r="L209" s="266"/>
      <c r="M209" s="267" t="s">
        <v>22</v>
      </c>
      <c r="N209" s="268" t="s">
        <v>48</v>
      </c>
      <c r="O209" s="85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07" t="s">
        <v>165</v>
      </c>
      <c r="AT209" s="207" t="s">
        <v>262</v>
      </c>
      <c r="AU209" s="207" t="s">
        <v>86</v>
      </c>
      <c r="AY209" s="18" t="s">
        <v>116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8" t="s">
        <v>23</v>
      </c>
      <c r="BK209" s="209">
        <f>ROUND(I209*H209,3)</f>
        <v>0</v>
      </c>
      <c r="BL209" s="18" t="s">
        <v>115</v>
      </c>
      <c r="BM209" s="207" t="s">
        <v>366</v>
      </c>
    </row>
    <row r="210" s="12" customFormat="1">
      <c r="A210" s="12"/>
      <c r="B210" s="217"/>
      <c r="C210" s="218"/>
      <c r="D210" s="215" t="s">
        <v>130</v>
      </c>
      <c r="E210" s="219" t="s">
        <v>22</v>
      </c>
      <c r="F210" s="220" t="s">
        <v>367</v>
      </c>
      <c r="G210" s="218"/>
      <c r="H210" s="221">
        <v>2758.0999999999999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27" t="s">
        <v>130</v>
      </c>
      <c r="AU210" s="227" t="s">
        <v>86</v>
      </c>
      <c r="AV210" s="12" t="s">
        <v>86</v>
      </c>
      <c r="AW210" s="12" t="s">
        <v>38</v>
      </c>
      <c r="AX210" s="12" t="s">
        <v>23</v>
      </c>
      <c r="AY210" s="227" t="s">
        <v>116</v>
      </c>
    </row>
    <row r="211" s="2" customFormat="1" ht="21.75" customHeight="1">
      <c r="A211" s="39"/>
      <c r="B211" s="40"/>
      <c r="C211" s="197" t="s">
        <v>368</v>
      </c>
      <c r="D211" s="197" t="s">
        <v>117</v>
      </c>
      <c r="E211" s="198" t="s">
        <v>369</v>
      </c>
      <c r="F211" s="199" t="s">
        <v>370</v>
      </c>
      <c r="G211" s="200" t="s">
        <v>287</v>
      </c>
      <c r="H211" s="201">
        <v>15</v>
      </c>
      <c r="I211" s="202"/>
      <c r="J211" s="201">
        <f>ROUND(I211*H211,3)</f>
        <v>0</v>
      </c>
      <c r="K211" s="199" t="s">
        <v>22</v>
      </c>
      <c r="L211" s="45"/>
      <c r="M211" s="203" t="s">
        <v>22</v>
      </c>
      <c r="N211" s="204" t="s">
        <v>48</v>
      </c>
      <c r="O211" s="85"/>
      <c r="P211" s="205">
        <f>O211*H211</f>
        <v>0</v>
      </c>
      <c r="Q211" s="205">
        <v>0.0094000000000000004</v>
      </c>
      <c r="R211" s="205">
        <f>Q211*H211</f>
        <v>0.14100000000000001</v>
      </c>
      <c r="S211" s="205">
        <v>0</v>
      </c>
      <c r="T211" s="20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07" t="s">
        <v>115</v>
      </c>
      <c r="AT211" s="207" t="s">
        <v>117</v>
      </c>
      <c r="AU211" s="207" t="s">
        <v>86</v>
      </c>
      <c r="AY211" s="18" t="s">
        <v>116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8" t="s">
        <v>23</v>
      </c>
      <c r="BK211" s="209">
        <f>ROUND(I211*H211,3)</f>
        <v>0</v>
      </c>
      <c r="BL211" s="18" t="s">
        <v>115</v>
      </c>
      <c r="BM211" s="207" t="s">
        <v>371</v>
      </c>
    </row>
    <row r="212" s="12" customFormat="1">
      <c r="A212" s="12"/>
      <c r="B212" s="217"/>
      <c r="C212" s="218"/>
      <c r="D212" s="215" t="s">
        <v>130</v>
      </c>
      <c r="E212" s="219" t="s">
        <v>22</v>
      </c>
      <c r="F212" s="220" t="s">
        <v>372</v>
      </c>
      <c r="G212" s="218"/>
      <c r="H212" s="221">
        <v>15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27" t="s">
        <v>130</v>
      </c>
      <c r="AU212" s="227" t="s">
        <v>86</v>
      </c>
      <c r="AV212" s="12" t="s">
        <v>86</v>
      </c>
      <c r="AW212" s="12" t="s">
        <v>38</v>
      </c>
      <c r="AX212" s="12" t="s">
        <v>77</v>
      </c>
      <c r="AY212" s="227" t="s">
        <v>116</v>
      </c>
    </row>
    <row r="213" s="13" customFormat="1">
      <c r="A213" s="13"/>
      <c r="B213" s="228"/>
      <c r="C213" s="229"/>
      <c r="D213" s="215" t="s">
        <v>130</v>
      </c>
      <c r="E213" s="230" t="s">
        <v>22</v>
      </c>
      <c r="F213" s="231" t="s">
        <v>132</v>
      </c>
      <c r="G213" s="229"/>
      <c r="H213" s="232">
        <v>15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130</v>
      </c>
      <c r="AU213" s="238" t="s">
        <v>86</v>
      </c>
      <c r="AV213" s="13" t="s">
        <v>115</v>
      </c>
      <c r="AW213" s="13" t="s">
        <v>38</v>
      </c>
      <c r="AX213" s="13" t="s">
        <v>23</v>
      </c>
      <c r="AY213" s="238" t="s">
        <v>116</v>
      </c>
    </row>
    <row r="214" s="2" customFormat="1" ht="16.5" customHeight="1">
      <c r="A214" s="39"/>
      <c r="B214" s="40"/>
      <c r="C214" s="260" t="s">
        <v>373</v>
      </c>
      <c r="D214" s="260" t="s">
        <v>262</v>
      </c>
      <c r="E214" s="261" t="s">
        <v>374</v>
      </c>
      <c r="F214" s="262" t="s">
        <v>375</v>
      </c>
      <c r="G214" s="263" t="s">
        <v>287</v>
      </c>
      <c r="H214" s="264">
        <v>15</v>
      </c>
      <c r="I214" s="265"/>
      <c r="J214" s="264">
        <f>ROUND(I214*H214,3)</f>
        <v>0</v>
      </c>
      <c r="K214" s="262" t="s">
        <v>22</v>
      </c>
      <c r="L214" s="266"/>
      <c r="M214" s="267" t="s">
        <v>22</v>
      </c>
      <c r="N214" s="268" t="s">
        <v>48</v>
      </c>
      <c r="O214" s="85"/>
      <c r="P214" s="205">
        <f>O214*H214</f>
        <v>0</v>
      </c>
      <c r="Q214" s="205">
        <v>0</v>
      </c>
      <c r="R214" s="205">
        <f>Q214*H214</f>
        <v>0</v>
      </c>
      <c r="S214" s="205">
        <v>0</v>
      </c>
      <c r="T214" s="20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07" t="s">
        <v>165</v>
      </c>
      <c r="AT214" s="207" t="s">
        <v>262</v>
      </c>
      <c r="AU214" s="207" t="s">
        <v>86</v>
      </c>
      <c r="AY214" s="18" t="s">
        <v>116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8" t="s">
        <v>23</v>
      </c>
      <c r="BK214" s="209">
        <f>ROUND(I214*H214,3)</f>
        <v>0</v>
      </c>
      <c r="BL214" s="18" t="s">
        <v>115</v>
      </c>
      <c r="BM214" s="207" t="s">
        <v>376</v>
      </c>
    </row>
    <row r="215" s="12" customFormat="1">
      <c r="A215" s="12"/>
      <c r="B215" s="217"/>
      <c r="C215" s="218"/>
      <c r="D215" s="215" t="s">
        <v>130</v>
      </c>
      <c r="E215" s="219" t="s">
        <v>22</v>
      </c>
      <c r="F215" s="220" t="s">
        <v>372</v>
      </c>
      <c r="G215" s="218"/>
      <c r="H215" s="221">
        <v>15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27" t="s">
        <v>130</v>
      </c>
      <c r="AU215" s="227" t="s">
        <v>86</v>
      </c>
      <c r="AV215" s="12" t="s">
        <v>86</v>
      </c>
      <c r="AW215" s="12" t="s">
        <v>38</v>
      </c>
      <c r="AX215" s="12" t="s">
        <v>77</v>
      </c>
      <c r="AY215" s="227" t="s">
        <v>116</v>
      </c>
    </row>
    <row r="216" s="13" customFormat="1">
      <c r="A216" s="13"/>
      <c r="B216" s="228"/>
      <c r="C216" s="229"/>
      <c r="D216" s="215" t="s">
        <v>130</v>
      </c>
      <c r="E216" s="230" t="s">
        <v>22</v>
      </c>
      <c r="F216" s="231" t="s">
        <v>132</v>
      </c>
      <c r="G216" s="229"/>
      <c r="H216" s="232">
        <v>15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130</v>
      </c>
      <c r="AU216" s="238" t="s">
        <v>86</v>
      </c>
      <c r="AV216" s="13" t="s">
        <v>115</v>
      </c>
      <c r="AW216" s="13" t="s">
        <v>38</v>
      </c>
      <c r="AX216" s="13" t="s">
        <v>23</v>
      </c>
      <c r="AY216" s="238" t="s">
        <v>116</v>
      </c>
    </row>
    <row r="217" s="2" customFormat="1" ht="21.75" customHeight="1">
      <c r="A217" s="39"/>
      <c r="B217" s="40"/>
      <c r="C217" s="197" t="s">
        <v>377</v>
      </c>
      <c r="D217" s="197" t="s">
        <v>117</v>
      </c>
      <c r="E217" s="198" t="s">
        <v>378</v>
      </c>
      <c r="F217" s="199" t="s">
        <v>379</v>
      </c>
      <c r="G217" s="200" t="s">
        <v>194</v>
      </c>
      <c r="H217" s="201">
        <v>60</v>
      </c>
      <c r="I217" s="202"/>
      <c r="J217" s="201">
        <f>ROUND(I217*H217,3)</f>
        <v>0</v>
      </c>
      <c r="K217" s="199" t="s">
        <v>121</v>
      </c>
      <c r="L217" s="45"/>
      <c r="M217" s="203" t="s">
        <v>22</v>
      </c>
      <c r="N217" s="204" t="s">
        <v>48</v>
      </c>
      <c r="O217" s="85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7" t="s">
        <v>115</v>
      </c>
      <c r="AT217" s="207" t="s">
        <v>117</v>
      </c>
      <c r="AU217" s="207" t="s">
        <v>86</v>
      </c>
      <c r="AY217" s="18" t="s">
        <v>116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8" t="s">
        <v>23</v>
      </c>
      <c r="BK217" s="209">
        <f>ROUND(I217*H217,3)</f>
        <v>0</v>
      </c>
      <c r="BL217" s="18" t="s">
        <v>115</v>
      </c>
      <c r="BM217" s="207" t="s">
        <v>380</v>
      </c>
    </row>
    <row r="218" s="2" customFormat="1">
      <c r="A218" s="39"/>
      <c r="B218" s="40"/>
      <c r="C218" s="41"/>
      <c r="D218" s="210" t="s">
        <v>124</v>
      </c>
      <c r="E218" s="41"/>
      <c r="F218" s="211" t="s">
        <v>381</v>
      </c>
      <c r="G218" s="41"/>
      <c r="H218" s="41"/>
      <c r="I218" s="212"/>
      <c r="J218" s="41"/>
      <c r="K218" s="41"/>
      <c r="L218" s="45"/>
      <c r="M218" s="213"/>
      <c r="N218" s="214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124</v>
      </c>
      <c r="AU218" s="18" t="s">
        <v>86</v>
      </c>
    </row>
    <row r="219" s="2" customFormat="1">
      <c r="A219" s="39"/>
      <c r="B219" s="40"/>
      <c r="C219" s="41"/>
      <c r="D219" s="215" t="s">
        <v>126</v>
      </c>
      <c r="E219" s="41"/>
      <c r="F219" s="216" t="s">
        <v>382</v>
      </c>
      <c r="G219" s="41"/>
      <c r="H219" s="41"/>
      <c r="I219" s="212"/>
      <c r="J219" s="41"/>
      <c r="K219" s="41"/>
      <c r="L219" s="45"/>
      <c r="M219" s="213"/>
      <c r="N219" s="214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126</v>
      </c>
      <c r="AU219" s="18" t="s">
        <v>86</v>
      </c>
    </row>
    <row r="220" s="12" customFormat="1">
      <c r="A220" s="12"/>
      <c r="B220" s="217"/>
      <c r="C220" s="218"/>
      <c r="D220" s="215" t="s">
        <v>130</v>
      </c>
      <c r="E220" s="219" t="s">
        <v>22</v>
      </c>
      <c r="F220" s="220" t="s">
        <v>383</v>
      </c>
      <c r="G220" s="218"/>
      <c r="H220" s="221">
        <v>60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27" t="s">
        <v>130</v>
      </c>
      <c r="AU220" s="227" t="s">
        <v>86</v>
      </c>
      <c r="AV220" s="12" t="s">
        <v>86</v>
      </c>
      <c r="AW220" s="12" t="s">
        <v>38</v>
      </c>
      <c r="AX220" s="12" t="s">
        <v>23</v>
      </c>
      <c r="AY220" s="227" t="s">
        <v>116</v>
      </c>
    </row>
    <row r="221" s="2" customFormat="1" ht="16.5" customHeight="1">
      <c r="A221" s="39"/>
      <c r="B221" s="40"/>
      <c r="C221" s="260" t="s">
        <v>384</v>
      </c>
      <c r="D221" s="260" t="s">
        <v>262</v>
      </c>
      <c r="E221" s="261" t="s">
        <v>385</v>
      </c>
      <c r="F221" s="262" t="s">
        <v>386</v>
      </c>
      <c r="G221" s="263" t="s">
        <v>209</v>
      </c>
      <c r="H221" s="264">
        <v>0.91800000000000004</v>
      </c>
      <c r="I221" s="265"/>
      <c r="J221" s="264">
        <f>ROUND(I221*H221,3)</f>
        <v>0</v>
      </c>
      <c r="K221" s="262" t="s">
        <v>121</v>
      </c>
      <c r="L221" s="266"/>
      <c r="M221" s="267" t="s">
        <v>22</v>
      </c>
      <c r="N221" s="268" t="s">
        <v>48</v>
      </c>
      <c r="O221" s="85"/>
      <c r="P221" s="205">
        <f>O221*H221</f>
        <v>0</v>
      </c>
      <c r="Q221" s="205">
        <v>0.20000000000000001</v>
      </c>
      <c r="R221" s="205">
        <f>Q221*H221</f>
        <v>0.18360000000000001</v>
      </c>
      <c r="S221" s="205">
        <v>0</v>
      </c>
      <c r="T221" s="20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7" t="s">
        <v>165</v>
      </c>
      <c r="AT221" s="207" t="s">
        <v>262</v>
      </c>
      <c r="AU221" s="207" t="s">
        <v>86</v>
      </c>
      <c r="AY221" s="18" t="s">
        <v>116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8" t="s">
        <v>23</v>
      </c>
      <c r="BK221" s="209">
        <f>ROUND(I221*H221,3)</f>
        <v>0</v>
      </c>
      <c r="BL221" s="18" t="s">
        <v>115</v>
      </c>
      <c r="BM221" s="207" t="s">
        <v>387</v>
      </c>
    </row>
    <row r="222" s="12" customFormat="1">
      <c r="A222" s="12"/>
      <c r="B222" s="217"/>
      <c r="C222" s="218"/>
      <c r="D222" s="215" t="s">
        <v>130</v>
      </c>
      <c r="E222" s="219" t="s">
        <v>22</v>
      </c>
      <c r="F222" s="220" t="s">
        <v>388</v>
      </c>
      <c r="G222" s="218"/>
      <c r="H222" s="221">
        <v>6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27" t="s">
        <v>130</v>
      </c>
      <c r="AU222" s="227" t="s">
        <v>86</v>
      </c>
      <c r="AV222" s="12" t="s">
        <v>86</v>
      </c>
      <c r="AW222" s="12" t="s">
        <v>38</v>
      </c>
      <c r="AX222" s="12" t="s">
        <v>77</v>
      </c>
      <c r="AY222" s="227" t="s">
        <v>116</v>
      </c>
    </row>
    <row r="223" s="12" customFormat="1">
      <c r="A223" s="12"/>
      <c r="B223" s="217"/>
      <c r="C223" s="218"/>
      <c r="D223" s="215" t="s">
        <v>130</v>
      </c>
      <c r="E223" s="219" t="s">
        <v>22</v>
      </c>
      <c r="F223" s="220" t="s">
        <v>389</v>
      </c>
      <c r="G223" s="218"/>
      <c r="H223" s="221">
        <v>0.91800000000000004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27" t="s">
        <v>130</v>
      </c>
      <c r="AU223" s="227" t="s">
        <v>86</v>
      </c>
      <c r="AV223" s="12" t="s">
        <v>86</v>
      </c>
      <c r="AW223" s="12" t="s">
        <v>38</v>
      </c>
      <c r="AX223" s="12" t="s">
        <v>23</v>
      </c>
      <c r="AY223" s="227" t="s">
        <v>116</v>
      </c>
    </row>
    <row r="224" s="2" customFormat="1" ht="16.5" customHeight="1">
      <c r="A224" s="39"/>
      <c r="B224" s="40"/>
      <c r="C224" s="197" t="s">
        <v>390</v>
      </c>
      <c r="D224" s="197" t="s">
        <v>117</v>
      </c>
      <c r="E224" s="198" t="s">
        <v>391</v>
      </c>
      <c r="F224" s="199" t="s">
        <v>392</v>
      </c>
      <c r="G224" s="200" t="s">
        <v>194</v>
      </c>
      <c r="H224" s="201">
        <v>2758.8099999999999</v>
      </c>
      <c r="I224" s="202"/>
      <c r="J224" s="201">
        <f>ROUND(I224*H224,3)</f>
        <v>0</v>
      </c>
      <c r="K224" s="199" t="s">
        <v>121</v>
      </c>
      <c r="L224" s="45"/>
      <c r="M224" s="203" t="s">
        <v>22</v>
      </c>
      <c r="N224" s="204" t="s">
        <v>48</v>
      </c>
      <c r="O224" s="85"/>
      <c r="P224" s="205">
        <f>O224*H224</f>
        <v>0</v>
      </c>
      <c r="Q224" s="205">
        <v>0</v>
      </c>
      <c r="R224" s="205">
        <f>Q224*H224</f>
        <v>0</v>
      </c>
      <c r="S224" s="205">
        <v>0</v>
      </c>
      <c r="T224" s="20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07" t="s">
        <v>115</v>
      </c>
      <c r="AT224" s="207" t="s">
        <v>117</v>
      </c>
      <c r="AU224" s="207" t="s">
        <v>86</v>
      </c>
      <c r="AY224" s="18" t="s">
        <v>116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8" t="s">
        <v>23</v>
      </c>
      <c r="BK224" s="209">
        <f>ROUND(I224*H224,3)</f>
        <v>0</v>
      </c>
      <c r="BL224" s="18" t="s">
        <v>115</v>
      </c>
      <c r="BM224" s="207" t="s">
        <v>393</v>
      </c>
    </row>
    <row r="225" s="2" customFormat="1">
      <c r="A225" s="39"/>
      <c r="B225" s="40"/>
      <c r="C225" s="41"/>
      <c r="D225" s="210" t="s">
        <v>124</v>
      </c>
      <c r="E225" s="41"/>
      <c r="F225" s="211" t="s">
        <v>394</v>
      </c>
      <c r="G225" s="41"/>
      <c r="H225" s="41"/>
      <c r="I225" s="212"/>
      <c r="J225" s="41"/>
      <c r="K225" s="41"/>
      <c r="L225" s="45"/>
      <c r="M225" s="213"/>
      <c r="N225" s="214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124</v>
      </c>
      <c r="AU225" s="18" t="s">
        <v>86</v>
      </c>
    </row>
    <row r="226" s="2" customFormat="1">
      <c r="A226" s="39"/>
      <c r="B226" s="40"/>
      <c r="C226" s="41"/>
      <c r="D226" s="215" t="s">
        <v>126</v>
      </c>
      <c r="E226" s="41"/>
      <c r="F226" s="216" t="s">
        <v>395</v>
      </c>
      <c r="G226" s="41"/>
      <c r="H226" s="41"/>
      <c r="I226" s="212"/>
      <c r="J226" s="41"/>
      <c r="K226" s="41"/>
      <c r="L226" s="45"/>
      <c r="M226" s="213"/>
      <c r="N226" s="214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126</v>
      </c>
      <c r="AU226" s="18" t="s">
        <v>86</v>
      </c>
    </row>
    <row r="227" s="12" customFormat="1">
      <c r="A227" s="12"/>
      <c r="B227" s="217"/>
      <c r="C227" s="218"/>
      <c r="D227" s="215" t="s">
        <v>130</v>
      </c>
      <c r="E227" s="219" t="s">
        <v>22</v>
      </c>
      <c r="F227" s="220" t="s">
        <v>260</v>
      </c>
      <c r="G227" s="218"/>
      <c r="H227" s="221">
        <v>1174.51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27" t="s">
        <v>130</v>
      </c>
      <c r="AU227" s="227" t="s">
        <v>86</v>
      </c>
      <c r="AV227" s="12" t="s">
        <v>86</v>
      </c>
      <c r="AW227" s="12" t="s">
        <v>38</v>
      </c>
      <c r="AX227" s="12" t="s">
        <v>77</v>
      </c>
      <c r="AY227" s="227" t="s">
        <v>116</v>
      </c>
    </row>
    <row r="228" s="12" customFormat="1">
      <c r="A228" s="12"/>
      <c r="B228" s="217"/>
      <c r="C228" s="218"/>
      <c r="D228" s="215" t="s">
        <v>130</v>
      </c>
      <c r="E228" s="219" t="s">
        <v>22</v>
      </c>
      <c r="F228" s="220" t="s">
        <v>200</v>
      </c>
      <c r="G228" s="218"/>
      <c r="H228" s="221">
        <v>1584.3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27" t="s">
        <v>130</v>
      </c>
      <c r="AU228" s="227" t="s">
        <v>86</v>
      </c>
      <c r="AV228" s="12" t="s">
        <v>86</v>
      </c>
      <c r="AW228" s="12" t="s">
        <v>38</v>
      </c>
      <c r="AX228" s="12" t="s">
        <v>77</v>
      </c>
      <c r="AY228" s="227" t="s">
        <v>116</v>
      </c>
    </row>
    <row r="229" s="13" customFormat="1">
      <c r="A229" s="13"/>
      <c r="B229" s="228"/>
      <c r="C229" s="229"/>
      <c r="D229" s="215" t="s">
        <v>130</v>
      </c>
      <c r="E229" s="230" t="s">
        <v>22</v>
      </c>
      <c r="F229" s="231" t="s">
        <v>132</v>
      </c>
      <c r="G229" s="229"/>
      <c r="H229" s="232">
        <v>2758.8099999999999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8" t="s">
        <v>130</v>
      </c>
      <c r="AU229" s="238" t="s">
        <v>86</v>
      </c>
      <c r="AV229" s="13" t="s">
        <v>115</v>
      </c>
      <c r="AW229" s="13" t="s">
        <v>38</v>
      </c>
      <c r="AX229" s="13" t="s">
        <v>23</v>
      </c>
      <c r="AY229" s="238" t="s">
        <v>116</v>
      </c>
    </row>
    <row r="230" s="2" customFormat="1" ht="16.5" customHeight="1">
      <c r="A230" s="39"/>
      <c r="B230" s="40"/>
      <c r="C230" s="197" t="s">
        <v>396</v>
      </c>
      <c r="D230" s="197" t="s">
        <v>117</v>
      </c>
      <c r="E230" s="198" t="s">
        <v>397</v>
      </c>
      <c r="F230" s="199" t="s">
        <v>398</v>
      </c>
      <c r="G230" s="200" t="s">
        <v>209</v>
      </c>
      <c r="H230" s="201">
        <v>113.05200000000001</v>
      </c>
      <c r="I230" s="202"/>
      <c r="J230" s="201">
        <f>ROUND(I230*H230,3)</f>
        <v>0</v>
      </c>
      <c r="K230" s="199" t="s">
        <v>121</v>
      </c>
      <c r="L230" s="45"/>
      <c r="M230" s="203" t="s">
        <v>22</v>
      </c>
      <c r="N230" s="204" t="s">
        <v>48</v>
      </c>
      <c r="O230" s="85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7" t="s">
        <v>115</v>
      </c>
      <c r="AT230" s="207" t="s">
        <v>117</v>
      </c>
      <c r="AU230" s="207" t="s">
        <v>86</v>
      </c>
      <c r="AY230" s="18" t="s">
        <v>116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8" t="s">
        <v>23</v>
      </c>
      <c r="BK230" s="209">
        <f>ROUND(I230*H230,3)</f>
        <v>0</v>
      </c>
      <c r="BL230" s="18" t="s">
        <v>115</v>
      </c>
      <c r="BM230" s="207" t="s">
        <v>399</v>
      </c>
    </row>
    <row r="231" s="2" customFormat="1">
      <c r="A231" s="39"/>
      <c r="B231" s="40"/>
      <c r="C231" s="41"/>
      <c r="D231" s="210" t="s">
        <v>124</v>
      </c>
      <c r="E231" s="41"/>
      <c r="F231" s="211" t="s">
        <v>400</v>
      </c>
      <c r="G231" s="41"/>
      <c r="H231" s="41"/>
      <c r="I231" s="212"/>
      <c r="J231" s="41"/>
      <c r="K231" s="41"/>
      <c r="L231" s="45"/>
      <c r="M231" s="213"/>
      <c r="N231" s="214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124</v>
      </c>
      <c r="AU231" s="18" t="s">
        <v>86</v>
      </c>
    </row>
    <row r="232" s="12" customFormat="1">
      <c r="A232" s="12"/>
      <c r="B232" s="217"/>
      <c r="C232" s="218"/>
      <c r="D232" s="215" t="s">
        <v>130</v>
      </c>
      <c r="E232" s="219" t="s">
        <v>22</v>
      </c>
      <c r="F232" s="220" t="s">
        <v>401</v>
      </c>
      <c r="G232" s="218"/>
      <c r="H232" s="221">
        <v>110.352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27" t="s">
        <v>130</v>
      </c>
      <c r="AU232" s="227" t="s">
        <v>86</v>
      </c>
      <c r="AV232" s="12" t="s">
        <v>86</v>
      </c>
      <c r="AW232" s="12" t="s">
        <v>38</v>
      </c>
      <c r="AX232" s="12" t="s">
        <v>77</v>
      </c>
      <c r="AY232" s="227" t="s">
        <v>116</v>
      </c>
    </row>
    <row r="233" s="12" customFormat="1">
      <c r="A233" s="12"/>
      <c r="B233" s="217"/>
      <c r="C233" s="218"/>
      <c r="D233" s="215" t="s">
        <v>130</v>
      </c>
      <c r="E233" s="219" t="s">
        <v>22</v>
      </c>
      <c r="F233" s="220" t="s">
        <v>402</v>
      </c>
      <c r="G233" s="218"/>
      <c r="H233" s="221">
        <v>2.7000000000000002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27" t="s">
        <v>130</v>
      </c>
      <c r="AU233" s="227" t="s">
        <v>86</v>
      </c>
      <c r="AV233" s="12" t="s">
        <v>86</v>
      </c>
      <c r="AW233" s="12" t="s">
        <v>38</v>
      </c>
      <c r="AX233" s="12" t="s">
        <v>77</v>
      </c>
      <c r="AY233" s="227" t="s">
        <v>116</v>
      </c>
    </row>
    <row r="234" s="13" customFormat="1">
      <c r="A234" s="13"/>
      <c r="B234" s="228"/>
      <c r="C234" s="229"/>
      <c r="D234" s="215" t="s">
        <v>130</v>
      </c>
      <c r="E234" s="230" t="s">
        <v>22</v>
      </c>
      <c r="F234" s="231" t="s">
        <v>132</v>
      </c>
      <c r="G234" s="229"/>
      <c r="H234" s="232">
        <v>113.05200000000001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130</v>
      </c>
      <c r="AU234" s="238" t="s">
        <v>86</v>
      </c>
      <c r="AV234" s="13" t="s">
        <v>115</v>
      </c>
      <c r="AW234" s="13" t="s">
        <v>38</v>
      </c>
      <c r="AX234" s="13" t="s">
        <v>23</v>
      </c>
      <c r="AY234" s="238" t="s">
        <v>116</v>
      </c>
    </row>
    <row r="235" s="2" customFormat="1" ht="16.5" customHeight="1">
      <c r="A235" s="39"/>
      <c r="B235" s="40"/>
      <c r="C235" s="197" t="s">
        <v>403</v>
      </c>
      <c r="D235" s="197" t="s">
        <v>117</v>
      </c>
      <c r="E235" s="198" t="s">
        <v>404</v>
      </c>
      <c r="F235" s="199" t="s">
        <v>405</v>
      </c>
      <c r="G235" s="200" t="s">
        <v>209</v>
      </c>
      <c r="H235" s="201">
        <v>113.05200000000001</v>
      </c>
      <c r="I235" s="202"/>
      <c r="J235" s="201">
        <f>ROUND(I235*H235,3)</f>
        <v>0</v>
      </c>
      <c r="K235" s="199" t="s">
        <v>121</v>
      </c>
      <c r="L235" s="45"/>
      <c r="M235" s="203" t="s">
        <v>22</v>
      </c>
      <c r="N235" s="204" t="s">
        <v>48</v>
      </c>
      <c r="O235" s="85"/>
      <c r="P235" s="205">
        <f>O235*H235</f>
        <v>0</v>
      </c>
      <c r="Q235" s="205">
        <v>0</v>
      </c>
      <c r="R235" s="205">
        <f>Q235*H235</f>
        <v>0</v>
      </c>
      <c r="S235" s="205">
        <v>0</v>
      </c>
      <c r="T235" s="20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7" t="s">
        <v>115</v>
      </c>
      <c r="AT235" s="207" t="s">
        <v>117</v>
      </c>
      <c r="AU235" s="207" t="s">
        <v>86</v>
      </c>
      <c r="AY235" s="18" t="s">
        <v>116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8" t="s">
        <v>23</v>
      </c>
      <c r="BK235" s="209">
        <f>ROUND(I235*H235,3)</f>
        <v>0</v>
      </c>
      <c r="BL235" s="18" t="s">
        <v>115</v>
      </c>
      <c r="BM235" s="207" t="s">
        <v>406</v>
      </c>
    </row>
    <row r="236" s="2" customFormat="1">
      <c r="A236" s="39"/>
      <c r="B236" s="40"/>
      <c r="C236" s="41"/>
      <c r="D236" s="210" t="s">
        <v>124</v>
      </c>
      <c r="E236" s="41"/>
      <c r="F236" s="211" t="s">
        <v>407</v>
      </c>
      <c r="G236" s="41"/>
      <c r="H236" s="41"/>
      <c r="I236" s="212"/>
      <c r="J236" s="41"/>
      <c r="K236" s="41"/>
      <c r="L236" s="45"/>
      <c r="M236" s="213"/>
      <c r="N236" s="214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124</v>
      </c>
      <c r="AU236" s="18" t="s">
        <v>86</v>
      </c>
    </row>
    <row r="237" s="2" customFormat="1">
      <c r="A237" s="39"/>
      <c r="B237" s="40"/>
      <c r="C237" s="41"/>
      <c r="D237" s="215" t="s">
        <v>126</v>
      </c>
      <c r="E237" s="41"/>
      <c r="F237" s="216" t="s">
        <v>408</v>
      </c>
      <c r="G237" s="41"/>
      <c r="H237" s="41"/>
      <c r="I237" s="212"/>
      <c r="J237" s="41"/>
      <c r="K237" s="41"/>
      <c r="L237" s="45"/>
      <c r="M237" s="213"/>
      <c r="N237" s="214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126</v>
      </c>
      <c r="AU237" s="18" t="s">
        <v>86</v>
      </c>
    </row>
    <row r="238" s="12" customFormat="1">
      <c r="A238" s="12"/>
      <c r="B238" s="217"/>
      <c r="C238" s="218"/>
      <c r="D238" s="215" t="s">
        <v>130</v>
      </c>
      <c r="E238" s="219" t="s">
        <v>22</v>
      </c>
      <c r="F238" s="220" t="s">
        <v>409</v>
      </c>
      <c r="G238" s="218"/>
      <c r="H238" s="221">
        <v>113.05200000000001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27" t="s">
        <v>130</v>
      </c>
      <c r="AU238" s="227" t="s">
        <v>86</v>
      </c>
      <c r="AV238" s="12" t="s">
        <v>86</v>
      </c>
      <c r="AW238" s="12" t="s">
        <v>38</v>
      </c>
      <c r="AX238" s="12" t="s">
        <v>23</v>
      </c>
      <c r="AY238" s="227" t="s">
        <v>116</v>
      </c>
    </row>
    <row r="239" s="2" customFormat="1" ht="16.5" customHeight="1">
      <c r="A239" s="39"/>
      <c r="B239" s="40"/>
      <c r="C239" s="197" t="s">
        <v>410</v>
      </c>
      <c r="D239" s="197" t="s">
        <v>117</v>
      </c>
      <c r="E239" s="198" t="s">
        <v>411</v>
      </c>
      <c r="F239" s="199" t="s">
        <v>412</v>
      </c>
      <c r="G239" s="200" t="s">
        <v>209</v>
      </c>
      <c r="H239" s="201">
        <v>1017.468</v>
      </c>
      <c r="I239" s="202"/>
      <c r="J239" s="201">
        <f>ROUND(I239*H239,3)</f>
        <v>0</v>
      </c>
      <c r="K239" s="199" t="s">
        <v>121</v>
      </c>
      <c r="L239" s="45"/>
      <c r="M239" s="203" t="s">
        <v>22</v>
      </c>
      <c r="N239" s="204" t="s">
        <v>48</v>
      </c>
      <c r="O239" s="85"/>
      <c r="P239" s="205">
        <f>O239*H239</f>
        <v>0</v>
      </c>
      <c r="Q239" s="205">
        <v>0</v>
      </c>
      <c r="R239" s="205">
        <f>Q239*H239</f>
        <v>0</v>
      </c>
      <c r="S239" s="205">
        <v>0</v>
      </c>
      <c r="T239" s="20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7" t="s">
        <v>115</v>
      </c>
      <c r="AT239" s="207" t="s">
        <v>117</v>
      </c>
      <c r="AU239" s="207" t="s">
        <v>86</v>
      </c>
      <c r="AY239" s="18" t="s">
        <v>116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8" t="s">
        <v>23</v>
      </c>
      <c r="BK239" s="209">
        <f>ROUND(I239*H239,3)</f>
        <v>0</v>
      </c>
      <c r="BL239" s="18" t="s">
        <v>115</v>
      </c>
      <c r="BM239" s="207" t="s">
        <v>413</v>
      </c>
    </row>
    <row r="240" s="2" customFormat="1">
      <c r="A240" s="39"/>
      <c r="B240" s="40"/>
      <c r="C240" s="41"/>
      <c r="D240" s="210" t="s">
        <v>124</v>
      </c>
      <c r="E240" s="41"/>
      <c r="F240" s="211" t="s">
        <v>414</v>
      </c>
      <c r="G240" s="41"/>
      <c r="H240" s="41"/>
      <c r="I240" s="212"/>
      <c r="J240" s="41"/>
      <c r="K240" s="41"/>
      <c r="L240" s="45"/>
      <c r="M240" s="213"/>
      <c r="N240" s="214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124</v>
      </c>
      <c r="AU240" s="18" t="s">
        <v>86</v>
      </c>
    </row>
    <row r="241" s="2" customFormat="1">
      <c r="A241" s="39"/>
      <c r="B241" s="40"/>
      <c r="C241" s="41"/>
      <c r="D241" s="215" t="s">
        <v>126</v>
      </c>
      <c r="E241" s="41"/>
      <c r="F241" s="216" t="s">
        <v>408</v>
      </c>
      <c r="G241" s="41"/>
      <c r="H241" s="41"/>
      <c r="I241" s="212"/>
      <c r="J241" s="41"/>
      <c r="K241" s="41"/>
      <c r="L241" s="45"/>
      <c r="M241" s="213"/>
      <c r="N241" s="214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126</v>
      </c>
      <c r="AU241" s="18" t="s">
        <v>86</v>
      </c>
    </row>
    <row r="242" s="12" customFormat="1">
      <c r="A242" s="12"/>
      <c r="B242" s="217"/>
      <c r="C242" s="218"/>
      <c r="D242" s="215" t="s">
        <v>130</v>
      </c>
      <c r="E242" s="219" t="s">
        <v>22</v>
      </c>
      <c r="F242" s="220" t="s">
        <v>415</v>
      </c>
      <c r="G242" s="218"/>
      <c r="H242" s="221">
        <v>1017.468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27" t="s">
        <v>130</v>
      </c>
      <c r="AU242" s="227" t="s">
        <v>86</v>
      </c>
      <c r="AV242" s="12" t="s">
        <v>86</v>
      </c>
      <c r="AW242" s="12" t="s">
        <v>38</v>
      </c>
      <c r="AX242" s="12" t="s">
        <v>23</v>
      </c>
      <c r="AY242" s="227" t="s">
        <v>116</v>
      </c>
    </row>
    <row r="243" s="11" customFormat="1" ht="22.8" customHeight="1">
      <c r="A243" s="11"/>
      <c r="B243" s="183"/>
      <c r="C243" s="184"/>
      <c r="D243" s="185" t="s">
        <v>76</v>
      </c>
      <c r="E243" s="248" t="s">
        <v>86</v>
      </c>
      <c r="F243" s="248" t="s">
        <v>416</v>
      </c>
      <c r="G243" s="184"/>
      <c r="H243" s="184"/>
      <c r="I243" s="187"/>
      <c r="J243" s="249">
        <f>BK243</f>
        <v>0</v>
      </c>
      <c r="K243" s="184"/>
      <c r="L243" s="189"/>
      <c r="M243" s="190"/>
      <c r="N243" s="191"/>
      <c r="O243" s="191"/>
      <c r="P243" s="192">
        <f>SUM(P244:P247)</f>
        <v>0</v>
      </c>
      <c r="Q243" s="191"/>
      <c r="R243" s="192">
        <f>SUM(R244:R247)</f>
        <v>12.04875096</v>
      </c>
      <c r="S243" s="191"/>
      <c r="T243" s="193">
        <f>SUM(T244:T247)</f>
        <v>0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194" t="s">
        <v>23</v>
      </c>
      <c r="AT243" s="195" t="s">
        <v>76</v>
      </c>
      <c r="AU243" s="195" t="s">
        <v>23</v>
      </c>
      <c r="AY243" s="194" t="s">
        <v>116</v>
      </c>
      <c r="BK243" s="196">
        <f>SUM(BK244:BK247)</f>
        <v>0</v>
      </c>
    </row>
    <row r="244" s="2" customFormat="1" ht="21.75" customHeight="1">
      <c r="A244" s="39"/>
      <c r="B244" s="40"/>
      <c r="C244" s="197" t="s">
        <v>417</v>
      </c>
      <c r="D244" s="197" t="s">
        <v>117</v>
      </c>
      <c r="E244" s="198" t="s">
        <v>418</v>
      </c>
      <c r="F244" s="199" t="s">
        <v>419</v>
      </c>
      <c r="G244" s="200" t="s">
        <v>209</v>
      </c>
      <c r="H244" s="201">
        <v>4.7240000000000002</v>
      </c>
      <c r="I244" s="202"/>
      <c r="J244" s="201">
        <f>ROUND(I244*H244,3)</f>
        <v>0</v>
      </c>
      <c r="K244" s="199" t="s">
        <v>121</v>
      </c>
      <c r="L244" s="45"/>
      <c r="M244" s="203" t="s">
        <v>22</v>
      </c>
      <c r="N244" s="204" t="s">
        <v>48</v>
      </c>
      <c r="O244" s="85"/>
      <c r="P244" s="205">
        <f>O244*H244</f>
        <v>0</v>
      </c>
      <c r="Q244" s="205">
        <v>2.5505399999999998</v>
      </c>
      <c r="R244" s="205">
        <f>Q244*H244</f>
        <v>12.04875096</v>
      </c>
      <c r="S244" s="205">
        <v>0</v>
      </c>
      <c r="T244" s="20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07" t="s">
        <v>115</v>
      </c>
      <c r="AT244" s="207" t="s">
        <v>117</v>
      </c>
      <c r="AU244" s="207" t="s">
        <v>86</v>
      </c>
      <c r="AY244" s="18" t="s">
        <v>116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8" t="s">
        <v>23</v>
      </c>
      <c r="BK244" s="209">
        <f>ROUND(I244*H244,3)</f>
        <v>0</v>
      </c>
      <c r="BL244" s="18" t="s">
        <v>115</v>
      </c>
      <c r="BM244" s="207" t="s">
        <v>420</v>
      </c>
    </row>
    <row r="245" s="2" customFormat="1">
      <c r="A245" s="39"/>
      <c r="B245" s="40"/>
      <c r="C245" s="41"/>
      <c r="D245" s="210" t="s">
        <v>124</v>
      </c>
      <c r="E245" s="41"/>
      <c r="F245" s="211" t="s">
        <v>421</v>
      </c>
      <c r="G245" s="41"/>
      <c r="H245" s="41"/>
      <c r="I245" s="212"/>
      <c r="J245" s="41"/>
      <c r="K245" s="41"/>
      <c r="L245" s="45"/>
      <c r="M245" s="213"/>
      <c r="N245" s="214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124</v>
      </c>
      <c r="AU245" s="18" t="s">
        <v>86</v>
      </c>
    </row>
    <row r="246" s="2" customFormat="1">
      <c r="A246" s="39"/>
      <c r="B246" s="40"/>
      <c r="C246" s="41"/>
      <c r="D246" s="215" t="s">
        <v>126</v>
      </c>
      <c r="E246" s="41"/>
      <c r="F246" s="216" t="s">
        <v>422</v>
      </c>
      <c r="G246" s="41"/>
      <c r="H246" s="41"/>
      <c r="I246" s="212"/>
      <c r="J246" s="41"/>
      <c r="K246" s="41"/>
      <c r="L246" s="45"/>
      <c r="M246" s="213"/>
      <c r="N246" s="214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126</v>
      </c>
      <c r="AU246" s="18" t="s">
        <v>86</v>
      </c>
    </row>
    <row r="247" s="12" customFormat="1">
      <c r="A247" s="12"/>
      <c r="B247" s="217"/>
      <c r="C247" s="218"/>
      <c r="D247" s="215" t="s">
        <v>130</v>
      </c>
      <c r="E247" s="219" t="s">
        <v>22</v>
      </c>
      <c r="F247" s="220" t="s">
        <v>423</v>
      </c>
      <c r="G247" s="218"/>
      <c r="H247" s="221">
        <v>4.7240000000000002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27" t="s">
        <v>130</v>
      </c>
      <c r="AU247" s="227" t="s">
        <v>86</v>
      </c>
      <c r="AV247" s="12" t="s">
        <v>86</v>
      </c>
      <c r="AW247" s="12" t="s">
        <v>38</v>
      </c>
      <c r="AX247" s="12" t="s">
        <v>23</v>
      </c>
      <c r="AY247" s="227" t="s">
        <v>116</v>
      </c>
    </row>
    <row r="248" s="11" customFormat="1" ht="22.8" customHeight="1">
      <c r="A248" s="11"/>
      <c r="B248" s="183"/>
      <c r="C248" s="184"/>
      <c r="D248" s="185" t="s">
        <v>76</v>
      </c>
      <c r="E248" s="248" t="s">
        <v>115</v>
      </c>
      <c r="F248" s="248" t="s">
        <v>424</v>
      </c>
      <c r="G248" s="184"/>
      <c r="H248" s="184"/>
      <c r="I248" s="187"/>
      <c r="J248" s="249">
        <f>BK248</f>
        <v>0</v>
      </c>
      <c r="K248" s="184"/>
      <c r="L248" s="189"/>
      <c r="M248" s="190"/>
      <c r="N248" s="191"/>
      <c r="O248" s="191"/>
      <c r="P248" s="192">
        <f>SUM(P249:P259)</f>
        <v>0</v>
      </c>
      <c r="Q248" s="191"/>
      <c r="R248" s="192">
        <f>SUM(R249:R259)</f>
        <v>80.778982499999998</v>
      </c>
      <c r="S248" s="191"/>
      <c r="T248" s="193">
        <f>SUM(T249:T259)</f>
        <v>0</v>
      </c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R248" s="194" t="s">
        <v>23</v>
      </c>
      <c r="AT248" s="195" t="s">
        <v>76</v>
      </c>
      <c r="AU248" s="195" t="s">
        <v>23</v>
      </c>
      <c r="AY248" s="194" t="s">
        <v>116</v>
      </c>
      <c r="BK248" s="196">
        <f>SUM(BK249:BK259)</f>
        <v>0</v>
      </c>
    </row>
    <row r="249" s="2" customFormat="1" ht="24.15" customHeight="1">
      <c r="A249" s="39"/>
      <c r="B249" s="40"/>
      <c r="C249" s="197" t="s">
        <v>425</v>
      </c>
      <c r="D249" s="197" t="s">
        <v>117</v>
      </c>
      <c r="E249" s="198" t="s">
        <v>426</v>
      </c>
      <c r="F249" s="199" t="s">
        <v>427</v>
      </c>
      <c r="G249" s="200" t="s">
        <v>194</v>
      </c>
      <c r="H249" s="201">
        <v>108.45</v>
      </c>
      <c r="I249" s="202"/>
      <c r="J249" s="201">
        <f>ROUND(I249*H249,3)</f>
        <v>0</v>
      </c>
      <c r="K249" s="199" t="s">
        <v>121</v>
      </c>
      <c r="L249" s="45"/>
      <c r="M249" s="203" t="s">
        <v>22</v>
      </c>
      <c r="N249" s="204" t="s">
        <v>48</v>
      </c>
      <c r="O249" s="85"/>
      <c r="P249" s="205">
        <f>O249*H249</f>
        <v>0</v>
      </c>
      <c r="Q249" s="205">
        <v>0.18051</v>
      </c>
      <c r="R249" s="205">
        <f>Q249*H249</f>
        <v>19.576309500000001</v>
      </c>
      <c r="S249" s="205">
        <v>0</v>
      </c>
      <c r="T249" s="20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07" t="s">
        <v>115</v>
      </c>
      <c r="AT249" s="207" t="s">
        <v>117</v>
      </c>
      <c r="AU249" s="207" t="s">
        <v>86</v>
      </c>
      <c r="AY249" s="18" t="s">
        <v>116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8" t="s">
        <v>23</v>
      </c>
      <c r="BK249" s="209">
        <f>ROUND(I249*H249,3)</f>
        <v>0</v>
      </c>
      <c r="BL249" s="18" t="s">
        <v>115</v>
      </c>
      <c r="BM249" s="207" t="s">
        <v>428</v>
      </c>
    </row>
    <row r="250" s="2" customFormat="1">
      <c r="A250" s="39"/>
      <c r="B250" s="40"/>
      <c r="C250" s="41"/>
      <c r="D250" s="210" t="s">
        <v>124</v>
      </c>
      <c r="E250" s="41"/>
      <c r="F250" s="211" t="s">
        <v>429</v>
      </c>
      <c r="G250" s="41"/>
      <c r="H250" s="41"/>
      <c r="I250" s="212"/>
      <c r="J250" s="41"/>
      <c r="K250" s="41"/>
      <c r="L250" s="45"/>
      <c r="M250" s="213"/>
      <c r="N250" s="214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124</v>
      </c>
      <c r="AU250" s="18" t="s">
        <v>86</v>
      </c>
    </row>
    <row r="251" s="2" customFormat="1">
      <c r="A251" s="39"/>
      <c r="B251" s="40"/>
      <c r="C251" s="41"/>
      <c r="D251" s="215" t="s">
        <v>126</v>
      </c>
      <c r="E251" s="41"/>
      <c r="F251" s="216" t="s">
        <v>430</v>
      </c>
      <c r="G251" s="41"/>
      <c r="H251" s="41"/>
      <c r="I251" s="212"/>
      <c r="J251" s="41"/>
      <c r="K251" s="41"/>
      <c r="L251" s="45"/>
      <c r="M251" s="213"/>
      <c r="N251" s="214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126</v>
      </c>
      <c r="AU251" s="18" t="s">
        <v>86</v>
      </c>
    </row>
    <row r="252" s="2" customFormat="1">
      <c r="A252" s="39"/>
      <c r="B252" s="40"/>
      <c r="C252" s="41"/>
      <c r="D252" s="215" t="s">
        <v>128</v>
      </c>
      <c r="E252" s="41"/>
      <c r="F252" s="216" t="s">
        <v>431</v>
      </c>
      <c r="G252" s="41"/>
      <c r="H252" s="41"/>
      <c r="I252" s="212"/>
      <c r="J252" s="41"/>
      <c r="K252" s="41"/>
      <c r="L252" s="45"/>
      <c r="M252" s="213"/>
      <c r="N252" s="214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128</v>
      </c>
      <c r="AU252" s="18" t="s">
        <v>86</v>
      </c>
    </row>
    <row r="253" s="12" customFormat="1">
      <c r="A253" s="12"/>
      <c r="B253" s="217"/>
      <c r="C253" s="218"/>
      <c r="D253" s="215" t="s">
        <v>130</v>
      </c>
      <c r="E253" s="219" t="s">
        <v>22</v>
      </c>
      <c r="F253" s="220" t="s">
        <v>432</v>
      </c>
      <c r="G253" s="218"/>
      <c r="H253" s="221">
        <v>108.45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27" t="s">
        <v>130</v>
      </c>
      <c r="AU253" s="227" t="s">
        <v>86</v>
      </c>
      <c r="AV253" s="12" t="s">
        <v>86</v>
      </c>
      <c r="AW253" s="12" t="s">
        <v>38</v>
      </c>
      <c r="AX253" s="12" t="s">
        <v>23</v>
      </c>
      <c r="AY253" s="227" t="s">
        <v>116</v>
      </c>
    </row>
    <row r="254" s="2" customFormat="1" ht="24.15" customHeight="1">
      <c r="A254" s="39"/>
      <c r="B254" s="40"/>
      <c r="C254" s="197" t="s">
        <v>433</v>
      </c>
      <c r="D254" s="197" t="s">
        <v>117</v>
      </c>
      <c r="E254" s="198" t="s">
        <v>434</v>
      </c>
      <c r="F254" s="199" t="s">
        <v>435</v>
      </c>
      <c r="G254" s="200" t="s">
        <v>194</v>
      </c>
      <c r="H254" s="201">
        <v>108.45</v>
      </c>
      <c r="I254" s="202"/>
      <c r="J254" s="201">
        <f>ROUND(I254*H254,3)</f>
        <v>0</v>
      </c>
      <c r="K254" s="199" t="s">
        <v>121</v>
      </c>
      <c r="L254" s="45"/>
      <c r="M254" s="203" t="s">
        <v>22</v>
      </c>
      <c r="N254" s="204" t="s">
        <v>48</v>
      </c>
      <c r="O254" s="85"/>
      <c r="P254" s="205">
        <f>O254*H254</f>
        <v>0</v>
      </c>
      <c r="Q254" s="205">
        <v>0.16192000000000001</v>
      </c>
      <c r="R254" s="205">
        <f>Q254*H254</f>
        <v>17.560224000000002</v>
      </c>
      <c r="S254" s="205">
        <v>0</v>
      </c>
      <c r="T254" s="20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7" t="s">
        <v>115</v>
      </c>
      <c r="AT254" s="207" t="s">
        <v>117</v>
      </c>
      <c r="AU254" s="207" t="s">
        <v>86</v>
      </c>
      <c r="AY254" s="18" t="s">
        <v>116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8" t="s">
        <v>23</v>
      </c>
      <c r="BK254" s="209">
        <f>ROUND(I254*H254,3)</f>
        <v>0</v>
      </c>
      <c r="BL254" s="18" t="s">
        <v>115</v>
      </c>
      <c r="BM254" s="207" t="s">
        <v>436</v>
      </c>
    </row>
    <row r="255" s="2" customFormat="1">
      <c r="A255" s="39"/>
      <c r="B255" s="40"/>
      <c r="C255" s="41"/>
      <c r="D255" s="210" t="s">
        <v>124</v>
      </c>
      <c r="E255" s="41"/>
      <c r="F255" s="211" t="s">
        <v>437</v>
      </c>
      <c r="G255" s="41"/>
      <c r="H255" s="41"/>
      <c r="I255" s="212"/>
      <c r="J255" s="41"/>
      <c r="K255" s="41"/>
      <c r="L255" s="45"/>
      <c r="M255" s="213"/>
      <c r="N255" s="214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124</v>
      </c>
      <c r="AU255" s="18" t="s">
        <v>86</v>
      </c>
    </row>
    <row r="256" s="2" customFormat="1">
      <c r="A256" s="39"/>
      <c r="B256" s="40"/>
      <c r="C256" s="41"/>
      <c r="D256" s="215" t="s">
        <v>126</v>
      </c>
      <c r="E256" s="41"/>
      <c r="F256" s="216" t="s">
        <v>430</v>
      </c>
      <c r="G256" s="41"/>
      <c r="H256" s="41"/>
      <c r="I256" s="212"/>
      <c r="J256" s="41"/>
      <c r="K256" s="41"/>
      <c r="L256" s="45"/>
      <c r="M256" s="213"/>
      <c r="N256" s="214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126</v>
      </c>
      <c r="AU256" s="18" t="s">
        <v>86</v>
      </c>
    </row>
    <row r="257" s="12" customFormat="1">
      <c r="A257" s="12"/>
      <c r="B257" s="217"/>
      <c r="C257" s="218"/>
      <c r="D257" s="215" t="s">
        <v>130</v>
      </c>
      <c r="E257" s="219" t="s">
        <v>22</v>
      </c>
      <c r="F257" s="220" t="s">
        <v>432</v>
      </c>
      <c r="G257" s="218"/>
      <c r="H257" s="221">
        <v>108.45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27" t="s">
        <v>130</v>
      </c>
      <c r="AU257" s="227" t="s">
        <v>86</v>
      </c>
      <c r="AV257" s="12" t="s">
        <v>86</v>
      </c>
      <c r="AW257" s="12" t="s">
        <v>38</v>
      </c>
      <c r="AX257" s="12" t="s">
        <v>23</v>
      </c>
      <c r="AY257" s="227" t="s">
        <v>116</v>
      </c>
    </row>
    <row r="258" s="2" customFormat="1" ht="24.15" customHeight="1">
      <c r="A258" s="39"/>
      <c r="B258" s="40"/>
      <c r="C258" s="197" t="s">
        <v>438</v>
      </c>
      <c r="D258" s="197" t="s">
        <v>117</v>
      </c>
      <c r="E258" s="198" t="s">
        <v>439</v>
      </c>
      <c r="F258" s="199" t="s">
        <v>440</v>
      </c>
      <c r="G258" s="200" t="s">
        <v>194</v>
      </c>
      <c r="H258" s="201">
        <v>108.45</v>
      </c>
      <c r="I258" s="202"/>
      <c r="J258" s="201">
        <f>ROUND(I258*H258,3)</f>
        <v>0</v>
      </c>
      <c r="K258" s="199" t="s">
        <v>22</v>
      </c>
      <c r="L258" s="45"/>
      <c r="M258" s="203" t="s">
        <v>22</v>
      </c>
      <c r="N258" s="204" t="s">
        <v>48</v>
      </c>
      <c r="O258" s="85"/>
      <c r="P258" s="205">
        <f>O258*H258</f>
        <v>0</v>
      </c>
      <c r="Q258" s="205">
        <v>0.40242</v>
      </c>
      <c r="R258" s="205">
        <f>Q258*H258</f>
        <v>43.642448999999999</v>
      </c>
      <c r="S258" s="205">
        <v>0</v>
      </c>
      <c r="T258" s="20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07" t="s">
        <v>115</v>
      </c>
      <c r="AT258" s="207" t="s">
        <v>117</v>
      </c>
      <c r="AU258" s="207" t="s">
        <v>86</v>
      </c>
      <c r="AY258" s="18" t="s">
        <v>116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8" t="s">
        <v>23</v>
      </c>
      <c r="BK258" s="209">
        <f>ROUND(I258*H258,3)</f>
        <v>0</v>
      </c>
      <c r="BL258" s="18" t="s">
        <v>115</v>
      </c>
      <c r="BM258" s="207" t="s">
        <v>441</v>
      </c>
    </row>
    <row r="259" s="12" customFormat="1">
      <c r="A259" s="12"/>
      <c r="B259" s="217"/>
      <c r="C259" s="218"/>
      <c r="D259" s="215" t="s">
        <v>130</v>
      </c>
      <c r="E259" s="219" t="s">
        <v>22</v>
      </c>
      <c r="F259" s="220" t="s">
        <v>442</v>
      </c>
      <c r="G259" s="218"/>
      <c r="H259" s="221">
        <v>108.45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27" t="s">
        <v>130</v>
      </c>
      <c r="AU259" s="227" t="s">
        <v>86</v>
      </c>
      <c r="AV259" s="12" t="s">
        <v>86</v>
      </c>
      <c r="AW259" s="12" t="s">
        <v>38</v>
      </c>
      <c r="AX259" s="12" t="s">
        <v>23</v>
      </c>
      <c r="AY259" s="227" t="s">
        <v>116</v>
      </c>
    </row>
    <row r="260" s="11" customFormat="1" ht="22.8" customHeight="1">
      <c r="A260" s="11"/>
      <c r="B260" s="183"/>
      <c r="C260" s="184"/>
      <c r="D260" s="185" t="s">
        <v>76</v>
      </c>
      <c r="E260" s="248" t="s">
        <v>170</v>
      </c>
      <c r="F260" s="248" t="s">
        <v>443</v>
      </c>
      <c r="G260" s="184"/>
      <c r="H260" s="184"/>
      <c r="I260" s="187"/>
      <c r="J260" s="249">
        <f>BK260</f>
        <v>0</v>
      </c>
      <c r="K260" s="184"/>
      <c r="L260" s="189"/>
      <c r="M260" s="190"/>
      <c r="N260" s="191"/>
      <c r="O260" s="191"/>
      <c r="P260" s="192">
        <f>SUM(P261:P268)</f>
        <v>0</v>
      </c>
      <c r="Q260" s="191"/>
      <c r="R260" s="192">
        <f>SUM(R261:R268)</f>
        <v>0.17726544</v>
      </c>
      <c r="S260" s="191"/>
      <c r="T260" s="193">
        <f>SUM(T261:T268)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194" t="s">
        <v>23</v>
      </c>
      <c r="AT260" s="195" t="s">
        <v>76</v>
      </c>
      <c r="AU260" s="195" t="s">
        <v>23</v>
      </c>
      <c r="AY260" s="194" t="s">
        <v>116</v>
      </c>
      <c r="BK260" s="196">
        <f>SUM(BK261:BK268)</f>
        <v>0</v>
      </c>
    </row>
    <row r="261" s="2" customFormat="1" ht="16.5" customHeight="1">
      <c r="A261" s="39"/>
      <c r="B261" s="40"/>
      <c r="C261" s="197" t="s">
        <v>444</v>
      </c>
      <c r="D261" s="197" t="s">
        <v>117</v>
      </c>
      <c r="E261" s="198" t="s">
        <v>445</v>
      </c>
      <c r="F261" s="199" t="s">
        <v>446</v>
      </c>
      <c r="G261" s="200" t="s">
        <v>194</v>
      </c>
      <c r="H261" s="201">
        <v>7.0679999999999996</v>
      </c>
      <c r="I261" s="202"/>
      <c r="J261" s="201">
        <f>ROUND(I261*H261,3)</f>
        <v>0</v>
      </c>
      <c r="K261" s="199" t="s">
        <v>22</v>
      </c>
      <c r="L261" s="45"/>
      <c r="M261" s="203" t="s">
        <v>22</v>
      </c>
      <c r="N261" s="204" t="s">
        <v>48</v>
      </c>
      <c r="O261" s="85"/>
      <c r="P261" s="205">
        <f>O261*H261</f>
        <v>0</v>
      </c>
      <c r="Q261" s="205">
        <v>0.025080000000000002</v>
      </c>
      <c r="R261" s="205">
        <f>Q261*H261</f>
        <v>0.17726544</v>
      </c>
      <c r="S261" s="205">
        <v>0</v>
      </c>
      <c r="T261" s="20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07" t="s">
        <v>115</v>
      </c>
      <c r="AT261" s="207" t="s">
        <v>117</v>
      </c>
      <c r="AU261" s="207" t="s">
        <v>86</v>
      </c>
      <c r="AY261" s="18" t="s">
        <v>116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8" t="s">
        <v>23</v>
      </c>
      <c r="BK261" s="209">
        <f>ROUND(I261*H261,3)</f>
        <v>0</v>
      </c>
      <c r="BL261" s="18" t="s">
        <v>115</v>
      </c>
      <c r="BM261" s="207" t="s">
        <v>447</v>
      </c>
    </row>
    <row r="262" s="12" customFormat="1">
      <c r="A262" s="12"/>
      <c r="B262" s="217"/>
      <c r="C262" s="218"/>
      <c r="D262" s="215" t="s">
        <v>130</v>
      </c>
      <c r="E262" s="219" t="s">
        <v>22</v>
      </c>
      <c r="F262" s="220" t="s">
        <v>448</v>
      </c>
      <c r="G262" s="218"/>
      <c r="H262" s="221">
        <v>7.0679999999999996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27" t="s">
        <v>130</v>
      </c>
      <c r="AU262" s="227" t="s">
        <v>86</v>
      </c>
      <c r="AV262" s="12" t="s">
        <v>86</v>
      </c>
      <c r="AW262" s="12" t="s">
        <v>38</v>
      </c>
      <c r="AX262" s="12" t="s">
        <v>23</v>
      </c>
      <c r="AY262" s="227" t="s">
        <v>116</v>
      </c>
    </row>
    <row r="263" s="2" customFormat="1" ht="16.5" customHeight="1">
      <c r="A263" s="39"/>
      <c r="B263" s="40"/>
      <c r="C263" s="197" t="s">
        <v>449</v>
      </c>
      <c r="D263" s="197" t="s">
        <v>117</v>
      </c>
      <c r="E263" s="198" t="s">
        <v>450</v>
      </c>
      <c r="F263" s="199" t="s">
        <v>451</v>
      </c>
      <c r="G263" s="200" t="s">
        <v>287</v>
      </c>
      <c r="H263" s="201">
        <v>8</v>
      </c>
      <c r="I263" s="202"/>
      <c r="J263" s="201">
        <f>ROUND(I263*H263,3)</f>
        <v>0</v>
      </c>
      <c r="K263" s="199" t="s">
        <v>22</v>
      </c>
      <c r="L263" s="45"/>
      <c r="M263" s="203" t="s">
        <v>22</v>
      </c>
      <c r="N263" s="204" t="s">
        <v>48</v>
      </c>
      <c r="O263" s="85"/>
      <c r="P263" s="205">
        <f>O263*H263</f>
        <v>0</v>
      </c>
      <c r="Q263" s="205">
        <v>0</v>
      </c>
      <c r="R263" s="205">
        <f>Q263*H263</f>
        <v>0</v>
      </c>
      <c r="S263" s="205">
        <v>0</v>
      </c>
      <c r="T263" s="20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7" t="s">
        <v>115</v>
      </c>
      <c r="AT263" s="207" t="s">
        <v>117</v>
      </c>
      <c r="AU263" s="207" t="s">
        <v>86</v>
      </c>
      <c r="AY263" s="18" t="s">
        <v>116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8" t="s">
        <v>23</v>
      </c>
      <c r="BK263" s="209">
        <f>ROUND(I263*H263,3)</f>
        <v>0</v>
      </c>
      <c r="BL263" s="18" t="s">
        <v>115</v>
      </c>
      <c r="BM263" s="207" t="s">
        <v>452</v>
      </c>
    </row>
    <row r="264" s="12" customFormat="1">
      <c r="A264" s="12"/>
      <c r="B264" s="217"/>
      <c r="C264" s="218"/>
      <c r="D264" s="215" t="s">
        <v>130</v>
      </c>
      <c r="E264" s="219" t="s">
        <v>22</v>
      </c>
      <c r="F264" s="220" t="s">
        <v>453</v>
      </c>
      <c r="G264" s="218"/>
      <c r="H264" s="221">
        <v>8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27" t="s">
        <v>130</v>
      </c>
      <c r="AU264" s="227" t="s">
        <v>86</v>
      </c>
      <c r="AV264" s="12" t="s">
        <v>86</v>
      </c>
      <c r="AW264" s="12" t="s">
        <v>38</v>
      </c>
      <c r="AX264" s="12" t="s">
        <v>23</v>
      </c>
      <c r="AY264" s="227" t="s">
        <v>116</v>
      </c>
    </row>
    <row r="265" s="2" customFormat="1" ht="16.5" customHeight="1">
      <c r="A265" s="39"/>
      <c r="B265" s="40"/>
      <c r="C265" s="197" t="s">
        <v>454</v>
      </c>
      <c r="D265" s="197" t="s">
        <v>117</v>
      </c>
      <c r="E265" s="198" t="s">
        <v>455</v>
      </c>
      <c r="F265" s="199" t="s">
        <v>456</v>
      </c>
      <c r="G265" s="200" t="s">
        <v>287</v>
      </c>
      <c r="H265" s="201">
        <v>3</v>
      </c>
      <c r="I265" s="202"/>
      <c r="J265" s="201">
        <f>ROUND(I265*H265,3)</f>
        <v>0</v>
      </c>
      <c r="K265" s="199" t="s">
        <v>22</v>
      </c>
      <c r="L265" s="45"/>
      <c r="M265" s="203" t="s">
        <v>22</v>
      </c>
      <c r="N265" s="204" t="s">
        <v>48</v>
      </c>
      <c r="O265" s="85"/>
      <c r="P265" s="205">
        <f>O265*H265</f>
        <v>0</v>
      </c>
      <c r="Q265" s="205">
        <v>0</v>
      </c>
      <c r="R265" s="205">
        <f>Q265*H265</f>
        <v>0</v>
      </c>
      <c r="S265" s="205">
        <v>0</v>
      </c>
      <c r="T265" s="20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07" t="s">
        <v>115</v>
      </c>
      <c r="AT265" s="207" t="s">
        <v>117</v>
      </c>
      <c r="AU265" s="207" t="s">
        <v>86</v>
      </c>
      <c r="AY265" s="18" t="s">
        <v>116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8" t="s">
        <v>23</v>
      </c>
      <c r="BK265" s="209">
        <f>ROUND(I265*H265,3)</f>
        <v>0</v>
      </c>
      <c r="BL265" s="18" t="s">
        <v>115</v>
      </c>
      <c r="BM265" s="207" t="s">
        <v>457</v>
      </c>
    </row>
    <row r="266" s="12" customFormat="1">
      <c r="A266" s="12"/>
      <c r="B266" s="217"/>
      <c r="C266" s="218"/>
      <c r="D266" s="215" t="s">
        <v>130</v>
      </c>
      <c r="E266" s="219" t="s">
        <v>22</v>
      </c>
      <c r="F266" s="220" t="s">
        <v>458</v>
      </c>
      <c r="G266" s="218"/>
      <c r="H266" s="221">
        <v>3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27" t="s">
        <v>130</v>
      </c>
      <c r="AU266" s="227" t="s">
        <v>86</v>
      </c>
      <c r="AV266" s="12" t="s">
        <v>86</v>
      </c>
      <c r="AW266" s="12" t="s">
        <v>38</v>
      </c>
      <c r="AX266" s="12" t="s">
        <v>23</v>
      </c>
      <c r="AY266" s="227" t="s">
        <v>116</v>
      </c>
    </row>
    <row r="267" s="2" customFormat="1" ht="24.15" customHeight="1">
      <c r="A267" s="39"/>
      <c r="B267" s="40"/>
      <c r="C267" s="197" t="s">
        <v>459</v>
      </c>
      <c r="D267" s="197" t="s">
        <v>117</v>
      </c>
      <c r="E267" s="198" t="s">
        <v>460</v>
      </c>
      <c r="F267" s="199" t="s">
        <v>461</v>
      </c>
      <c r="G267" s="200" t="s">
        <v>462</v>
      </c>
      <c r="H267" s="201">
        <v>50</v>
      </c>
      <c r="I267" s="202"/>
      <c r="J267" s="201">
        <f>ROUND(I267*H267,3)</f>
        <v>0</v>
      </c>
      <c r="K267" s="199" t="s">
        <v>22</v>
      </c>
      <c r="L267" s="45"/>
      <c r="M267" s="203" t="s">
        <v>22</v>
      </c>
      <c r="N267" s="204" t="s">
        <v>48</v>
      </c>
      <c r="O267" s="85"/>
      <c r="P267" s="205">
        <f>O267*H267</f>
        <v>0</v>
      </c>
      <c r="Q267" s="205">
        <v>0</v>
      </c>
      <c r="R267" s="205">
        <f>Q267*H267</f>
        <v>0</v>
      </c>
      <c r="S267" s="205">
        <v>0</v>
      </c>
      <c r="T267" s="20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07" t="s">
        <v>115</v>
      </c>
      <c r="AT267" s="207" t="s">
        <v>117</v>
      </c>
      <c r="AU267" s="207" t="s">
        <v>86</v>
      </c>
      <c r="AY267" s="18" t="s">
        <v>116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8" t="s">
        <v>23</v>
      </c>
      <c r="BK267" s="209">
        <f>ROUND(I267*H267,3)</f>
        <v>0</v>
      </c>
      <c r="BL267" s="18" t="s">
        <v>115</v>
      </c>
      <c r="BM267" s="207" t="s">
        <v>463</v>
      </c>
    </row>
    <row r="268" s="12" customFormat="1">
      <c r="A268" s="12"/>
      <c r="B268" s="217"/>
      <c r="C268" s="218"/>
      <c r="D268" s="215" t="s">
        <v>130</v>
      </c>
      <c r="E268" s="219" t="s">
        <v>22</v>
      </c>
      <c r="F268" s="220" t="s">
        <v>464</v>
      </c>
      <c r="G268" s="218"/>
      <c r="H268" s="221">
        <v>50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27" t="s">
        <v>130</v>
      </c>
      <c r="AU268" s="227" t="s">
        <v>86</v>
      </c>
      <c r="AV268" s="12" t="s">
        <v>86</v>
      </c>
      <c r="AW268" s="12" t="s">
        <v>38</v>
      </c>
      <c r="AX268" s="12" t="s">
        <v>23</v>
      </c>
      <c r="AY268" s="227" t="s">
        <v>116</v>
      </c>
    </row>
    <row r="269" s="11" customFormat="1" ht="22.8" customHeight="1">
      <c r="A269" s="11"/>
      <c r="B269" s="183"/>
      <c r="C269" s="184"/>
      <c r="D269" s="185" t="s">
        <v>76</v>
      </c>
      <c r="E269" s="248" t="s">
        <v>465</v>
      </c>
      <c r="F269" s="248" t="s">
        <v>466</v>
      </c>
      <c r="G269" s="184"/>
      <c r="H269" s="184"/>
      <c r="I269" s="187"/>
      <c r="J269" s="249">
        <f>BK269</f>
        <v>0</v>
      </c>
      <c r="K269" s="184"/>
      <c r="L269" s="189"/>
      <c r="M269" s="190"/>
      <c r="N269" s="191"/>
      <c r="O269" s="191"/>
      <c r="P269" s="192">
        <f>SUM(P270:P275)</f>
        <v>0</v>
      </c>
      <c r="Q269" s="191"/>
      <c r="R269" s="192">
        <f>SUM(R270:R275)</f>
        <v>0</v>
      </c>
      <c r="S269" s="191"/>
      <c r="T269" s="193">
        <f>SUM(T270:T275)</f>
        <v>0</v>
      </c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R269" s="194" t="s">
        <v>23</v>
      </c>
      <c r="AT269" s="195" t="s">
        <v>76</v>
      </c>
      <c r="AU269" s="195" t="s">
        <v>23</v>
      </c>
      <c r="AY269" s="194" t="s">
        <v>116</v>
      </c>
      <c r="BK269" s="196">
        <f>SUM(BK270:BK275)</f>
        <v>0</v>
      </c>
    </row>
    <row r="270" s="2" customFormat="1" ht="16.5" customHeight="1">
      <c r="A270" s="39"/>
      <c r="B270" s="40"/>
      <c r="C270" s="197" t="s">
        <v>467</v>
      </c>
      <c r="D270" s="197" t="s">
        <v>117</v>
      </c>
      <c r="E270" s="198" t="s">
        <v>468</v>
      </c>
      <c r="F270" s="199" t="s">
        <v>469</v>
      </c>
      <c r="G270" s="200" t="s">
        <v>250</v>
      </c>
      <c r="H270" s="201">
        <v>145.44200000000001</v>
      </c>
      <c r="I270" s="202"/>
      <c r="J270" s="201">
        <f>ROUND(I270*H270,3)</f>
        <v>0</v>
      </c>
      <c r="K270" s="199" t="s">
        <v>121</v>
      </c>
      <c r="L270" s="45"/>
      <c r="M270" s="203" t="s">
        <v>22</v>
      </c>
      <c r="N270" s="204" t="s">
        <v>48</v>
      </c>
      <c r="O270" s="85"/>
      <c r="P270" s="205">
        <f>O270*H270</f>
        <v>0</v>
      </c>
      <c r="Q270" s="205">
        <v>0</v>
      </c>
      <c r="R270" s="205">
        <f>Q270*H270</f>
        <v>0</v>
      </c>
      <c r="S270" s="205">
        <v>0</v>
      </c>
      <c r="T270" s="20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07" t="s">
        <v>115</v>
      </c>
      <c r="AT270" s="207" t="s">
        <v>117</v>
      </c>
      <c r="AU270" s="207" t="s">
        <v>86</v>
      </c>
      <c r="AY270" s="18" t="s">
        <v>116</v>
      </c>
      <c r="BE270" s="208">
        <f>IF(N270="základní",J270,0)</f>
        <v>0</v>
      </c>
      <c r="BF270" s="208">
        <f>IF(N270="snížená",J270,0)</f>
        <v>0</v>
      </c>
      <c r="BG270" s="208">
        <f>IF(N270="zákl. přenesená",J270,0)</f>
        <v>0</v>
      </c>
      <c r="BH270" s="208">
        <f>IF(N270="sníž. přenesená",J270,0)</f>
        <v>0</v>
      </c>
      <c r="BI270" s="208">
        <f>IF(N270="nulová",J270,0)</f>
        <v>0</v>
      </c>
      <c r="BJ270" s="18" t="s">
        <v>23</v>
      </c>
      <c r="BK270" s="209">
        <f>ROUND(I270*H270,3)</f>
        <v>0</v>
      </c>
      <c r="BL270" s="18" t="s">
        <v>115</v>
      </c>
      <c r="BM270" s="207" t="s">
        <v>470</v>
      </c>
    </row>
    <row r="271" s="2" customFormat="1">
      <c r="A271" s="39"/>
      <c r="B271" s="40"/>
      <c r="C271" s="41"/>
      <c r="D271" s="210" t="s">
        <v>124</v>
      </c>
      <c r="E271" s="41"/>
      <c r="F271" s="211" t="s">
        <v>471</v>
      </c>
      <c r="G271" s="41"/>
      <c r="H271" s="41"/>
      <c r="I271" s="212"/>
      <c r="J271" s="41"/>
      <c r="K271" s="41"/>
      <c r="L271" s="45"/>
      <c r="M271" s="213"/>
      <c r="N271" s="214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124</v>
      </c>
      <c r="AU271" s="18" t="s">
        <v>86</v>
      </c>
    </row>
    <row r="272" s="12" customFormat="1">
      <c r="A272" s="12"/>
      <c r="B272" s="217"/>
      <c r="C272" s="218"/>
      <c r="D272" s="215" t="s">
        <v>130</v>
      </c>
      <c r="E272" s="219" t="s">
        <v>22</v>
      </c>
      <c r="F272" s="220" t="s">
        <v>472</v>
      </c>
      <c r="G272" s="218"/>
      <c r="H272" s="221">
        <v>145.44200000000001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27" t="s">
        <v>130</v>
      </c>
      <c r="AU272" s="227" t="s">
        <v>86</v>
      </c>
      <c r="AV272" s="12" t="s">
        <v>86</v>
      </c>
      <c r="AW272" s="12" t="s">
        <v>38</v>
      </c>
      <c r="AX272" s="12" t="s">
        <v>23</v>
      </c>
      <c r="AY272" s="227" t="s">
        <v>116</v>
      </c>
    </row>
    <row r="273" s="2" customFormat="1" ht="16.5" customHeight="1">
      <c r="A273" s="39"/>
      <c r="B273" s="40"/>
      <c r="C273" s="197" t="s">
        <v>473</v>
      </c>
      <c r="D273" s="197" t="s">
        <v>117</v>
      </c>
      <c r="E273" s="198" t="s">
        <v>474</v>
      </c>
      <c r="F273" s="199" t="s">
        <v>475</v>
      </c>
      <c r="G273" s="200" t="s">
        <v>250</v>
      </c>
      <c r="H273" s="201">
        <v>92.936999999999998</v>
      </c>
      <c r="I273" s="202"/>
      <c r="J273" s="201">
        <f>ROUND(I273*H273,3)</f>
        <v>0</v>
      </c>
      <c r="K273" s="199" t="s">
        <v>121</v>
      </c>
      <c r="L273" s="45"/>
      <c r="M273" s="203" t="s">
        <v>22</v>
      </c>
      <c r="N273" s="204" t="s">
        <v>48</v>
      </c>
      <c r="O273" s="85"/>
      <c r="P273" s="205">
        <f>O273*H273</f>
        <v>0</v>
      </c>
      <c r="Q273" s="205">
        <v>0</v>
      </c>
      <c r="R273" s="205">
        <f>Q273*H273</f>
        <v>0</v>
      </c>
      <c r="S273" s="205">
        <v>0</v>
      </c>
      <c r="T273" s="20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07" t="s">
        <v>115</v>
      </c>
      <c r="AT273" s="207" t="s">
        <v>117</v>
      </c>
      <c r="AU273" s="207" t="s">
        <v>86</v>
      </c>
      <c r="AY273" s="18" t="s">
        <v>116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8" t="s">
        <v>23</v>
      </c>
      <c r="BK273" s="209">
        <f>ROUND(I273*H273,3)</f>
        <v>0</v>
      </c>
      <c r="BL273" s="18" t="s">
        <v>115</v>
      </c>
      <c r="BM273" s="207" t="s">
        <v>476</v>
      </c>
    </row>
    <row r="274" s="2" customFormat="1">
      <c r="A274" s="39"/>
      <c r="B274" s="40"/>
      <c r="C274" s="41"/>
      <c r="D274" s="210" t="s">
        <v>124</v>
      </c>
      <c r="E274" s="41"/>
      <c r="F274" s="211" t="s">
        <v>477</v>
      </c>
      <c r="G274" s="41"/>
      <c r="H274" s="41"/>
      <c r="I274" s="212"/>
      <c r="J274" s="41"/>
      <c r="K274" s="41"/>
      <c r="L274" s="45"/>
      <c r="M274" s="213"/>
      <c r="N274" s="214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124</v>
      </c>
      <c r="AU274" s="18" t="s">
        <v>86</v>
      </c>
    </row>
    <row r="275" s="12" customFormat="1">
      <c r="A275" s="12"/>
      <c r="B275" s="217"/>
      <c r="C275" s="218"/>
      <c r="D275" s="215" t="s">
        <v>130</v>
      </c>
      <c r="E275" s="219" t="s">
        <v>22</v>
      </c>
      <c r="F275" s="220" t="s">
        <v>478</v>
      </c>
      <c r="G275" s="218"/>
      <c r="H275" s="221">
        <v>92.936999999999998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27" t="s">
        <v>130</v>
      </c>
      <c r="AU275" s="227" t="s">
        <v>86</v>
      </c>
      <c r="AV275" s="12" t="s">
        <v>86</v>
      </c>
      <c r="AW275" s="12" t="s">
        <v>38</v>
      </c>
      <c r="AX275" s="12" t="s">
        <v>23</v>
      </c>
      <c r="AY275" s="227" t="s">
        <v>116</v>
      </c>
    </row>
    <row r="276" s="11" customFormat="1" ht="25.92" customHeight="1">
      <c r="A276" s="11"/>
      <c r="B276" s="183"/>
      <c r="C276" s="184"/>
      <c r="D276" s="185" t="s">
        <v>76</v>
      </c>
      <c r="E276" s="186" t="s">
        <v>262</v>
      </c>
      <c r="F276" s="186" t="s">
        <v>479</v>
      </c>
      <c r="G276" s="184"/>
      <c r="H276" s="184"/>
      <c r="I276" s="187"/>
      <c r="J276" s="188">
        <f>BK276</f>
        <v>0</v>
      </c>
      <c r="K276" s="184"/>
      <c r="L276" s="189"/>
      <c r="M276" s="190"/>
      <c r="N276" s="191"/>
      <c r="O276" s="191"/>
      <c r="P276" s="192">
        <f>P277</f>
        <v>0</v>
      </c>
      <c r="Q276" s="191"/>
      <c r="R276" s="192">
        <f>R277</f>
        <v>0.00035</v>
      </c>
      <c r="S276" s="191"/>
      <c r="T276" s="193">
        <f>T277</f>
        <v>0</v>
      </c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R276" s="194" t="s">
        <v>138</v>
      </c>
      <c r="AT276" s="195" t="s">
        <v>76</v>
      </c>
      <c r="AU276" s="195" t="s">
        <v>77</v>
      </c>
      <c r="AY276" s="194" t="s">
        <v>116</v>
      </c>
      <c r="BK276" s="196">
        <f>BK277</f>
        <v>0</v>
      </c>
    </row>
    <row r="277" s="11" customFormat="1" ht="22.8" customHeight="1">
      <c r="A277" s="11"/>
      <c r="B277" s="183"/>
      <c r="C277" s="184"/>
      <c r="D277" s="185" t="s">
        <v>76</v>
      </c>
      <c r="E277" s="248" t="s">
        <v>480</v>
      </c>
      <c r="F277" s="248" t="s">
        <v>481</v>
      </c>
      <c r="G277" s="184"/>
      <c r="H277" s="184"/>
      <c r="I277" s="187"/>
      <c r="J277" s="249">
        <f>BK277</f>
        <v>0</v>
      </c>
      <c r="K277" s="184"/>
      <c r="L277" s="189"/>
      <c r="M277" s="190"/>
      <c r="N277" s="191"/>
      <c r="O277" s="191"/>
      <c r="P277" s="192">
        <f>SUM(P278:P280)</f>
        <v>0</v>
      </c>
      <c r="Q277" s="191"/>
      <c r="R277" s="192">
        <f>SUM(R278:R280)</f>
        <v>0.00035</v>
      </c>
      <c r="S277" s="191"/>
      <c r="T277" s="193">
        <f>SUM(T278:T280)</f>
        <v>0</v>
      </c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R277" s="194" t="s">
        <v>138</v>
      </c>
      <c r="AT277" s="195" t="s">
        <v>76</v>
      </c>
      <c r="AU277" s="195" t="s">
        <v>23</v>
      </c>
      <c r="AY277" s="194" t="s">
        <v>116</v>
      </c>
      <c r="BK277" s="196">
        <f>SUM(BK278:BK280)</f>
        <v>0</v>
      </c>
    </row>
    <row r="278" s="2" customFormat="1" ht="16.5" customHeight="1">
      <c r="A278" s="39"/>
      <c r="B278" s="40"/>
      <c r="C278" s="197" t="s">
        <v>482</v>
      </c>
      <c r="D278" s="197" t="s">
        <v>117</v>
      </c>
      <c r="E278" s="198" t="s">
        <v>483</v>
      </c>
      <c r="F278" s="199" t="s">
        <v>484</v>
      </c>
      <c r="G278" s="200" t="s">
        <v>287</v>
      </c>
      <c r="H278" s="201">
        <v>1</v>
      </c>
      <c r="I278" s="202"/>
      <c r="J278" s="201">
        <f>ROUND(I278*H278,3)</f>
        <v>0</v>
      </c>
      <c r="K278" s="199" t="s">
        <v>22</v>
      </c>
      <c r="L278" s="45"/>
      <c r="M278" s="203" t="s">
        <v>22</v>
      </c>
      <c r="N278" s="204" t="s">
        <v>48</v>
      </c>
      <c r="O278" s="85"/>
      <c r="P278" s="205">
        <f>O278*H278</f>
        <v>0</v>
      </c>
      <c r="Q278" s="205">
        <v>0.00035</v>
      </c>
      <c r="R278" s="205">
        <f>Q278*H278</f>
        <v>0.00035</v>
      </c>
      <c r="S278" s="205">
        <v>0</v>
      </c>
      <c r="T278" s="20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07" t="s">
        <v>485</v>
      </c>
      <c r="AT278" s="207" t="s">
        <v>117</v>
      </c>
      <c r="AU278" s="207" t="s">
        <v>86</v>
      </c>
      <c r="AY278" s="18" t="s">
        <v>116</v>
      </c>
      <c r="BE278" s="208">
        <f>IF(N278="základní",J278,0)</f>
        <v>0</v>
      </c>
      <c r="BF278" s="208">
        <f>IF(N278="snížená",J278,0)</f>
        <v>0</v>
      </c>
      <c r="BG278" s="208">
        <f>IF(N278="zákl. přenesená",J278,0)</f>
        <v>0</v>
      </c>
      <c r="BH278" s="208">
        <f>IF(N278="sníž. přenesená",J278,0)</f>
        <v>0</v>
      </c>
      <c r="BI278" s="208">
        <f>IF(N278="nulová",J278,0)</f>
        <v>0</v>
      </c>
      <c r="BJ278" s="18" t="s">
        <v>23</v>
      </c>
      <c r="BK278" s="209">
        <f>ROUND(I278*H278,3)</f>
        <v>0</v>
      </c>
      <c r="BL278" s="18" t="s">
        <v>485</v>
      </c>
      <c r="BM278" s="207" t="s">
        <v>486</v>
      </c>
    </row>
    <row r="279" s="2" customFormat="1" ht="16.5" customHeight="1">
      <c r="A279" s="39"/>
      <c r="B279" s="40"/>
      <c r="C279" s="260" t="s">
        <v>487</v>
      </c>
      <c r="D279" s="260" t="s">
        <v>262</v>
      </c>
      <c r="E279" s="261" t="s">
        <v>450</v>
      </c>
      <c r="F279" s="262" t="s">
        <v>488</v>
      </c>
      <c r="G279" s="263" t="s">
        <v>287</v>
      </c>
      <c r="H279" s="264">
        <v>1</v>
      </c>
      <c r="I279" s="265"/>
      <c r="J279" s="264">
        <f>ROUND(I279*H279,3)</f>
        <v>0</v>
      </c>
      <c r="K279" s="262" t="s">
        <v>22</v>
      </c>
      <c r="L279" s="266"/>
      <c r="M279" s="267" t="s">
        <v>22</v>
      </c>
      <c r="N279" s="268" t="s">
        <v>48</v>
      </c>
      <c r="O279" s="85"/>
      <c r="P279" s="205">
        <f>O279*H279</f>
        <v>0</v>
      </c>
      <c r="Q279" s="205">
        <v>0</v>
      </c>
      <c r="R279" s="205">
        <f>Q279*H279</f>
        <v>0</v>
      </c>
      <c r="S279" s="205">
        <v>0</v>
      </c>
      <c r="T279" s="20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7" t="s">
        <v>489</v>
      </c>
      <c r="AT279" s="207" t="s">
        <v>262</v>
      </c>
      <c r="AU279" s="207" t="s">
        <v>86</v>
      </c>
      <c r="AY279" s="18" t="s">
        <v>116</v>
      </c>
      <c r="BE279" s="208">
        <f>IF(N279="základní",J279,0)</f>
        <v>0</v>
      </c>
      <c r="BF279" s="208">
        <f>IF(N279="snížená",J279,0)</f>
        <v>0</v>
      </c>
      <c r="BG279" s="208">
        <f>IF(N279="zákl. přenesená",J279,0)</f>
        <v>0</v>
      </c>
      <c r="BH279" s="208">
        <f>IF(N279="sníž. přenesená",J279,0)</f>
        <v>0</v>
      </c>
      <c r="BI279" s="208">
        <f>IF(N279="nulová",J279,0)</f>
        <v>0</v>
      </c>
      <c r="BJ279" s="18" t="s">
        <v>23</v>
      </c>
      <c r="BK279" s="209">
        <f>ROUND(I279*H279,3)</f>
        <v>0</v>
      </c>
      <c r="BL279" s="18" t="s">
        <v>485</v>
      </c>
      <c r="BM279" s="207" t="s">
        <v>490</v>
      </c>
    </row>
    <row r="280" s="12" customFormat="1">
      <c r="A280" s="12"/>
      <c r="B280" s="217"/>
      <c r="C280" s="218"/>
      <c r="D280" s="215" t="s">
        <v>130</v>
      </c>
      <c r="E280" s="219" t="s">
        <v>22</v>
      </c>
      <c r="F280" s="220" t="s">
        <v>23</v>
      </c>
      <c r="G280" s="218"/>
      <c r="H280" s="221">
        <v>1</v>
      </c>
      <c r="I280" s="222"/>
      <c r="J280" s="218"/>
      <c r="K280" s="218"/>
      <c r="L280" s="223"/>
      <c r="M280" s="269"/>
      <c r="N280" s="270"/>
      <c r="O280" s="270"/>
      <c r="P280" s="270"/>
      <c r="Q280" s="270"/>
      <c r="R280" s="270"/>
      <c r="S280" s="270"/>
      <c r="T280" s="271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27" t="s">
        <v>130</v>
      </c>
      <c r="AU280" s="227" t="s">
        <v>86</v>
      </c>
      <c r="AV280" s="12" t="s">
        <v>86</v>
      </c>
      <c r="AW280" s="12" t="s">
        <v>38</v>
      </c>
      <c r="AX280" s="12" t="s">
        <v>23</v>
      </c>
      <c r="AY280" s="227" t="s">
        <v>116</v>
      </c>
    </row>
    <row r="281" s="2" customFormat="1" ht="6.96" customHeight="1">
      <c r="A281" s="39"/>
      <c r="B281" s="60"/>
      <c r="C281" s="61"/>
      <c r="D281" s="61"/>
      <c r="E281" s="61"/>
      <c r="F281" s="61"/>
      <c r="G281" s="61"/>
      <c r="H281" s="61"/>
      <c r="I281" s="61"/>
      <c r="J281" s="61"/>
      <c r="K281" s="61"/>
      <c r="L281" s="45"/>
      <c r="M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</row>
  </sheetData>
  <sheetProtection sheet="1" autoFilter="0" formatColumns="0" formatRows="0" objects="1" scenarios="1" spinCount="100000" saltValue="0XEG+0nR5ce52NIQIN2ugMHFlR+rwaZVBe0SfQi/YLxcVg3OEUZ+WHUgHldVFo0K72sHf0oTFT1DCfHGBT7zug==" hashValue="Ttoe5YPSIGjqrLbBVU6O4MBgWh5dLotTIznZlXj3luDI5LXAnQLhjqGVfHFo5pEzsLZJxvuOokvLUji9OFWadw==" algorithmName="SHA-512" password="CC35"/>
  <autoFilter ref="C86:K28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1/111301111"/>
    <hyperlink ref="F98" r:id="rId2" display="https://podminky.urs.cz/item/CS_URS_2023_01/121151125"/>
    <hyperlink ref="F102" r:id="rId3" display="https://podminky.urs.cz/item/CS_URS_2023_01/122251104"/>
    <hyperlink ref="F108" r:id="rId4" display="https://podminky.urs.cz/item/CS_URS_2023_01/162451105"/>
    <hyperlink ref="F115" r:id="rId5" display="https://podminky.urs.cz/item/CS_URS_2023_01/162751117"/>
    <hyperlink ref="F121" r:id="rId6" display="https://podminky.urs.cz/item/CS_URS_2023_01/162751119"/>
    <hyperlink ref="F125" r:id="rId7" display="https://podminky.urs.cz/item/CS_URS_2023_01/167151111"/>
    <hyperlink ref="F129" r:id="rId8" display="https://podminky.urs.cz/item/CS_URS_2023_01/171201201"/>
    <hyperlink ref="F136" r:id="rId9" display="https://podminky.urs.cz/item/CS_URS_2023_01/171201221"/>
    <hyperlink ref="F140" r:id="rId10" display="https://podminky.urs.cz/item/CS_URS_2023_01/181451122"/>
    <hyperlink ref="F149" r:id="rId11" display="https://podminky.urs.cz/item/CS_URS_2023_01/182151111"/>
    <hyperlink ref="F155" r:id="rId12" display="https://podminky.urs.cz/item/CS_URS_2023_01/182301132"/>
    <hyperlink ref="F163" r:id="rId13" display="https://podminky.urs.cz/item/CS_URS_2023_01/183101221"/>
    <hyperlink ref="F170" r:id="rId14" display="https://podminky.urs.cz/item/CS_URS_2023_01/183403253"/>
    <hyperlink ref="F180" r:id="rId15" display="https://podminky.urs.cz/item/CS_URS_2023_01/184102115"/>
    <hyperlink ref="F190" r:id="rId16" display="https://podminky.urs.cz/item/CS_URS_2023_01/184215133"/>
    <hyperlink ref="F200" r:id="rId17" display="https://podminky.urs.cz/item/CS_URS_2023_01/184801121"/>
    <hyperlink ref="F204" r:id="rId18" display="https://podminky.urs.cz/item/CS_URS_2021_01/184802621"/>
    <hyperlink ref="F218" r:id="rId19" display="https://podminky.urs.cz/item/CS_URS_2023_01/184911431"/>
    <hyperlink ref="F225" r:id="rId20" display="https://podminky.urs.cz/item/CS_URS_2023_01/185803112"/>
    <hyperlink ref="F231" r:id="rId21" display="https://podminky.urs.cz/item/CS_URS_2023_01/185804312"/>
    <hyperlink ref="F236" r:id="rId22" display="https://podminky.urs.cz/item/CS_URS_2023_01/185851121"/>
    <hyperlink ref="F240" r:id="rId23" display="https://podminky.urs.cz/item/CS_URS_2023_01/185851129"/>
    <hyperlink ref="F245" r:id="rId24" display="https://podminky.urs.cz/item/CS_URS_2023_01/274311126"/>
    <hyperlink ref="F250" r:id="rId25" display="https://podminky.urs.cz/item/CS_URS_2023_01/451317777"/>
    <hyperlink ref="F255" r:id="rId26" display="https://podminky.urs.cz/item/CS_URS_2023_01/451577877"/>
    <hyperlink ref="F271" r:id="rId27" display="https://podminky.urs.cz/item/CS_URS_2023_01/998231311"/>
    <hyperlink ref="F274" r:id="rId28" display="https://podminky.urs.cz/item/CS_URS_2023_01/998318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491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492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493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494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495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496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497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498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499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500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501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84</v>
      </c>
      <c r="F18" s="283" t="s">
        <v>502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503</v>
      </c>
      <c r="F19" s="283" t="s">
        <v>504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505</v>
      </c>
      <c r="F20" s="283" t="s">
        <v>506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507</v>
      </c>
      <c r="F21" s="283" t="s">
        <v>508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509</v>
      </c>
      <c r="F22" s="283" t="s">
        <v>510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511</v>
      </c>
      <c r="F23" s="283" t="s">
        <v>512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513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514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515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516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517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518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519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520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521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101</v>
      </c>
      <c r="F36" s="283"/>
      <c r="G36" s="283" t="s">
        <v>522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523</v>
      </c>
      <c r="F37" s="283"/>
      <c r="G37" s="283" t="s">
        <v>524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58</v>
      </c>
      <c r="F38" s="283"/>
      <c r="G38" s="283" t="s">
        <v>525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59</v>
      </c>
      <c r="F39" s="283"/>
      <c r="G39" s="283" t="s">
        <v>526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102</v>
      </c>
      <c r="F40" s="283"/>
      <c r="G40" s="283" t="s">
        <v>527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103</v>
      </c>
      <c r="F41" s="283"/>
      <c r="G41" s="283" t="s">
        <v>528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529</v>
      </c>
      <c r="F42" s="283"/>
      <c r="G42" s="283" t="s">
        <v>530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531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532</v>
      </c>
      <c r="F44" s="283"/>
      <c r="G44" s="283" t="s">
        <v>533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105</v>
      </c>
      <c r="F45" s="283"/>
      <c r="G45" s="283" t="s">
        <v>534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535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536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537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538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539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540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541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542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543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544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545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546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547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548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549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550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551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552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553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554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555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556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557</v>
      </c>
      <c r="D76" s="301"/>
      <c r="E76" s="301"/>
      <c r="F76" s="301" t="s">
        <v>558</v>
      </c>
      <c r="G76" s="302"/>
      <c r="H76" s="301" t="s">
        <v>59</v>
      </c>
      <c r="I76" s="301" t="s">
        <v>62</v>
      </c>
      <c r="J76" s="301" t="s">
        <v>559</v>
      </c>
      <c r="K76" s="300"/>
    </row>
    <row r="77" s="1" customFormat="1" ht="17.25" customHeight="1">
      <c r="B77" s="298"/>
      <c r="C77" s="303" t="s">
        <v>560</v>
      </c>
      <c r="D77" s="303"/>
      <c r="E77" s="303"/>
      <c r="F77" s="304" t="s">
        <v>561</v>
      </c>
      <c r="G77" s="305"/>
      <c r="H77" s="303"/>
      <c r="I77" s="303"/>
      <c r="J77" s="303" t="s">
        <v>562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58</v>
      </c>
      <c r="D79" s="308"/>
      <c r="E79" s="308"/>
      <c r="F79" s="309" t="s">
        <v>563</v>
      </c>
      <c r="G79" s="310"/>
      <c r="H79" s="286" t="s">
        <v>564</v>
      </c>
      <c r="I79" s="286" t="s">
        <v>565</v>
      </c>
      <c r="J79" s="286">
        <v>20</v>
      </c>
      <c r="K79" s="300"/>
    </row>
    <row r="80" s="1" customFormat="1" ht="15" customHeight="1">
      <c r="B80" s="298"/>
      <c r="C80" s="286" t="s">
        <v>566</v>
      </c>
      <c r="D80" s="286"/>
      <c r="E80" s="286"/>
      <c r="F80" s="309" t="s">
        <v>563</v>
      </c>
      <c r="G80" s="310"/>
      <c r="H80" s="286" t="s">
        <v>567</v>
      </c>
      <c r="I80" s="286" t="s">
        <v>565</v>
      </c>
      <c r="J80" s="286">
        <v>120</v>
      </c>
      <c r="K80" s="300"/>
    </row>
    <row r="81" s="1" customFormat="1" ht="15" customHeight="1">
      <c r="B81" s="311"/>
      <c r="C81" s="286" t="s">
        <v>568</v>
      </c>
      <c r="D81" s="286"/>
      <c r="E81" s="286"/>
      <c r="F81" s="309" t="s">
        <v>569</v>
      </c>
      <c r="G81" s="310"/>
      <c r="H81" s="286" t="s">
        <v>570</v>
      </c>
      <c r="I81" s="286" t="s">
        <v>565</v>
      </c>
      <c r="J81" s="286">
        <v>50</v>
      </c>
      <c r="K81" s="300"/>
    </row>
    <row r="82" s="1" customFormat="1" ht="15" customHeight="1">
      <c r="B82" s="311"/>
      <c r="C82" s="286" t="s">
        <v>571</v>
      </c>
      <c r="D82" s="286"/>
      <c r="E82" s="286"/>
      <c r="F82" s="309" t="s">
        <v>563</v>
      </c>
      <c r="G82" s="310"/>
      <c r="H82" s="286" t="s">
        <v>572</v>
      </c>
      <c r="I82" s="286" t="s">
        <v>573</v>
      </c>
      <c r="J82" s="286"/>
      <c r="K82" s="300"/>
    </row>
    <row r="83" s="1" customFormat="1" ht="15" customHeight="1">
      <c r="B83" s="311"/>
      <c r="C83" s="312" t="s">
        <v>574</v>
      </c>
      <c r="D83" s="312"/>
      <c r="E83" s="312"/>
      <c r="F83" s="313" t="s">
        <v>569</v>
      </c>
      <c r="G83" s="312"/>
      <c r="H83" s="312" t="s">
        <v>575</v>
      </c>
      <c r="I83" s="312" t="s">
        <v>565</v>
      </c>
      <c r="J83" s="312">
        <v>15</v>
      </c>
      <c r="K83" s="300"/>
    </row>
    <row r="84" s="1" customFormat="1" ht="15" customHeight="1">
      <c r="B84" s="311"/>
      <c r="C84" s="312" t="s">
        <v>576</v>
      </c>
      <c r="D84" s="312"/>
      <c r="E84" s="312"/>
      <c r="F84" s="313" t="s">
        <v>569</v>
      </c>
      <c r="G84" s="312"/>
      <c r="H84" s="312" t="s">
        <v>577</v>
      </c>
      <c r="I84" s="312" t="s">
        <v>565</v>
      </c>
      <c r="J84" s="312">
        <v>15</v>
      </c>
      <c r="K84" s="300"/>
    </row>
    <row r="85" s="1" customFormat="1" ht="15" customHeight="1">
      <c r="B85" s="311"/>
      <c r="C85" s="312" t="s">
        <v>578</v>
      </c>
      <c r="D85" s="312"/>
      <c r="E85" s="312"/>
      <c r="F85" s="313" t="s">
        <v>569</v>
      </c>
      <c r="G85" s="312"/>
      <c r="H85" s="312" t="s">
        <v>579</v>
      </c>
      <c r="I85" s="312" t="s">
        <v>565</v>
      </c>
      <c r="J85" s="312">
        <v>20</v>
      </c>
      <c r="K85" s="300"/>
    </row>
    <row r="86" s="1" customFormat="1" ht="15" customHeight="1">
      <c r="B86" s="311"/>
      <c r="C86" s="312" t="s">
        <v>580</v>
      </c>
      <c r="D86" s="312"/>
      <c r="E86" s="312"/>
      <c r="F86" s="313" t="s">
        <v>569</v>
      </c>
      <c r="G86" s="312"/>
      <c r="H86" s="312" t="s">
        <v>581</v>
      </c>
      <c r="I86" s="312" t="s">
        <v>565</v>
      </c>
      <c r="J86" s="312">
        <v>20</v>
      </c>
      <c r="K86" s="300"/>
    </row>
    <row r="87" s="1" customFormat="1" ht="15" customHeight="1">
      <c r="B87" s="311"/>
      <c r="C87" s="286" t="s">
        <v>582</v>
      </c>
      <c r="D87" s="286"/>
      <c r="E87" s="286"/>
      <c r="F87" s="309" t="s">
        <v>569</v>
      </c>
      <c r="G87" s="310"/>
      <c r="H87" s="286" t="s">
        <v>583</v>
      </c>
      <c r="I87" s="286" t="s">
        <v>565</v>
      </c>
      <c r="J87" s="286">
        <v>50</v>
      </c>
      <c r="K87" s="300"/>
    </row>
    <row r="88" s="1" customFormat="1" ht="15" customHeight="1">
      <c r="B88" s="311"/>
      <c r="C88" s="286" t="s">
        <v>584</v>
      </c>
      <c r="D88" s="286"/>
      <c r="E88" s="286"/>
      <c r="F88" s="309" t="s">
        <v>569</v>
      </c>
      <c r="G88" s="310"/>
      <c r="H88" s="286" t="s">
        <v>585</v>
      </c>
      <c r="I88" s="286" t="s">
        <v>565</v>
      </c>
      <c r="J88" s="286">
        <v>20</v>
      </c>
      <c r="K88" s="300"/>
    </row>
    <row r="89" s="1" customFormat="1" ht="15" customHeight="1">
      <c r="B89" s="311"/>
      <c r="C89" s="286" t="s">
        <v>586</v>
      </c>
      <c r="D89" s="286"/>
      <c r="E89" s="286"/>
      <c r="F89" s="309" t="s">
        <v>569</v>
      </c>
      <c r="G89" s="310"/>
      <c r="H89" s="286" t="s">
        <v>587</v>
      </c>
      <c r="I89" s="286" t="s">
        <v>565</v>
      </c>
      <c r="J89" s="286">
        <v>20</v>
      </c>
      <c r="K89" s="300"/>
    </row>
    <row r="90" s="1" customFormat="1" ht="15" customHeight="1">
      <c r="B90" s="311"/>
      <c r="C90" s="286" t="s">
        <v>588</v>
      </c>
      <c r="D90" s="286"/>
      <c r="E90" s="286"/>
      <c r="F90" s="309" t="s">
        <v>569</v>
      </c>
      <c r="G90" s="310"/>
      <c r="H90" s="286" t="s">
        <v>589</v>
      </c>
      <c r="I90" s="286" t="s">
        <v>565</v>
      </c>
      <c r="J90" s="286">
        <v>50</v>
      </c>
      <c r="K90" s="300"/>
    </row>
    <row r="91" s="1" customFormat="1" ht="15" customHeight="1">
      <c r="B91" s="311"/>
      <c r="C91" s="286" t="s">
        <v>590</v>
      </c>
      <c r="D91" s="286"/>
      <c r="E91" s="286"/>
      <c r="F91" s="309" t="s">
        <v>569</v>
      </c>
      <c r="G91" s="310"/>
      <c r="H91" s="286" t="s">
        <v>590</v>
      </c>
      <c r="I91" s="286" t="s">
        <v>565</v>
      </c>
      <c r="J91" s="286">
        <v>50</v>
      </c>
      <c r="K91" s="300"/>
    </row>
    <row r="92" s="1" customFormat="1" ht="15" customHeight="1">
      <c r="B92" s="311"/>
      <c r="C92" s="286" t="s">
        <v>591</v>
      </c>
      <c r="D92" s="286"/>
      <c r="E92" s="286"/>
      <c r="F92" s="309" t="s">
        <v>569</v>
      </c>
      <c r="G92" s="310"/>
      <c r="H92" s="286" t="s">
        <v>592</v>
      </c>
      <c r="I92" s="286" t="s">
        <v>565</v>
      </c>
      <c r="J92" s="286">
        <v>255</v>
      </c>
      <c r="K92" s="300"/>
    </row>
    <row r="93" s="1" customFormat="1" ht="15" customHeight="1">
      <c r="B93" s="311"/>
      <c r="C93" s="286" t="s">
        <v>593</v>
      </c>
      <c r="D93" s="286"/>
      <c r="E93" s="286"/>
      <c r="F93" s="309" t="s">
        <v>563</v>
      </c>
      <c r="G93" s="310"/>
      <c r="H93" s="286" t="s">
        <v>594</v>
      </c>
      <c r="I93" s="286" t="s">
        <v>595</v>
      </c>
      <c r="J93" s="286"/>
      <c r="K93" s="300"/>
    </row>
    <row r="94" s="1" customFormat="1" ht="15" customHeight="1">
      <c r="B94" s="311"/>
      <c r="C94" s="286" t="s">
        <v>596</v>
      </c>
      <c r="D94" s="286"/>
      <c r="E94" s="286"/>
      <c r="F94" s="309" t="s">
        <v>563</v>
      </c>
      <c r="G94" s="310"/>
      <c r="H94" s="286" t="s">
        <v>597</v>
      </c>
      <c r="I94" s="286" t="s">
        <v>598</v>
      </c>
      <c r="J94" s="286"/>
      <c r="K94" s="300"/>
    </row>
    <row r="95" s="1" customFormat="1" ht="15" customHeight="1">
      <c r="B95" s="311"/>
      <c r="C95" s="286" t="s">
        <v>599</v>
      </c>
      <c r="D95" s="286"/>
      <c r="E95" s="286"/>
      <c r="F95" s="309" t="s">
        <v>563</v>
      </c>
      <c r="G95" s="310"/>
      <c r="H95" s="286" t="s">
        <v>599</v>
      </c>
      <c r="I95" s="286" t="s">
        <v>598</v>
      </c>
      <c r="J95" s="286"/>
      <c r="K95" s="300"/>
    </row>
    <row r="96" s="1" customFormat="1" ht="15" customHeight="1">
      <c r="B96" s="311"/>
      <c r="C96" s="286" t="s">
        <v>43</v>
      </c>
      <c r="D96" s="286"/>
      <c r="E96" s="286"/>
      <c r="F96" s="309" t="s">
        <v>563</v>
      </c>
      <c r="G96" s="310"/>
      <c r="H96" s="286" t="s">
        <v>600</v>
      </c>
      <c r="I96" s="286" t="s">
        <v>598</v>
      </c>
      <c r="J96" s="286"/>
      <c r="K96" s="300"/>
    </row>
    <row r="97" s="1" customFormat="1" ht="15" customHeight="1">
      <c r="B97" s="311"/>
      <c r="C97" s="286" t="s">
        <v>53</v>
      </c>
      <c r="D97" s="286"/>
      <c r="E97" s="286"/>
      <c r="F97" s="309" t="s">
        <v>563</v>
      </c>
      <c r="G97" s="310"/>
      <c r="H97" s="286" t="s">
        <v>601</v>
      </c>
      <c r="I97" s="286" t="s">
        <v>598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602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557</v>
      </c>
      <c r="D103" s="301"/>
      <c r="E103" s="301"/>
      <c r="F103" s="301" t="s">
        <v>558</v>
      </c>
      <c r="G103" s="302"/>
      <c r="H103" s="301" t="s">
        <v>59</v>
      </c>
      <c r="I103" s="301" t="s">
        <v>62</v>
      </c>
      <c r="J103" s="301" t="s">
        <v>559</v>
      </c>
      <c r="K103" s="300"/>
    </row>
    <row r="104" s="1" customFormat="1" ht="17.25" customHeight="1">
      <c r="B104" s="298"/>
      <c r="C104" s="303" t="s">
        <v>560</v>
      </c>
      <c r="D104" s="303"/>
      <c r="E104" s="303"/>
      <c r="F104" s="304" t="s">
        <v>561</v>
      </c>
      <c r="G104" s="305"/>
      <c r="H104" s="303"/>
      <c r="I104" s="303"/>
      <c r="J104" s="303" t="s">
        <v>562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58</v>
      </c>
      <c r="D106" s="308"/>
      <c r="E106" s="308"/>
      <c r="F106" s="309" t="s">
        <v>563</v>
      </c>
      <c r="G106" s="286"/>
      <c r="H106" s="286" t="s">
        <v>603</v>
      </c>
      <c r="I106" s="286" t="s">
        <v>565</v>
      </c>
      <c r="J106" s="286">
        <v>20</v>
      </c>
      <c r="K106" s="300"/>
    </row>
    <row r="107" s="1" customFormat="1" ht="15" customHeight="1">
      <c r="B107" s="298"/>
      <c r="C107" s="286" t="s">
        <v>566</v>
      </c>
      <c r="D107" s="286"/>
      <c r="E107" s="286"/>
      <c r="F107" s="309" t="s">
        <v>563</v>
      </c>
      <c r="G107" s="286"/>
      <c r="H107" s="286" t="s">
        <v>603</v>
      </c>
      <c r="I107" s="286" t="s">
        <v>565</v>
      </c>
      <c r="J107" s="286">
        <v>120</v>
      </c>
      <c r="K107" s="300"/>
    </row>
    <row r="108" s="1" customFormat="1" ht="15" customHeight="1">
      <c r="B108" s="311"/>
      <c r="C108" s="286" t="s">
        <v>568</v>
      </c>
      <c r="D108" s="286"/>
      <c r="E108" s="286"/>
      <c r="F108" s="309" t="s">
        <v>569</v>
      </c>
      <c r="G108" s="286"/>
      <c r="H108" s="286" t="s">
        <v>603</v>
      </c>
      <c r="I108" s="286" t="s">
        <v>565</v>
      </c>
      <c r="J108" s="286">
        <v>50</v>
      </c>
      <c r="K108" s="300"/>
    </row>
    <row r="109" s="1" customFormat="1" ht="15" customHeight="1">
      <c r="B109" s="311"/>
      <c r="C109" s="286" t="s">
        <v>571</v>
      </c>
      <c r="D109" s="286"/>
      <c r="E109" s="286"/>
      <c r="F109" s="309" t="s">
        <v>563</v>
      </c>
      <c r="G109" s="286"/>
      <c r="H109" s="286" t="s">
        <v>603</v>
      </c>
      <c r="I109" s="286" t="s">
        <v>573</v>
      </c>
      <c r="J109" s="286"/>
      <c r="K109" s="300"/>
    </row>
    <row r="110" s="1" customFormat="1" ht="15" customHeight="1">
      <c r="B110" s="311"/>
      <c r="C110" s="286" t="s">
        <v>582</v>
      </c>
      <c r="D110" s="286"/>
      <c r="E110" s="286"/>
      <c r="F110" s="309" t="s">
        <v>569</v>
      </c>
      <c r="G110" s="286"/>
      <c r="H110" s="286" t="s">
        <v>603</v>
      </c>
      <c r="I110" s="286" t="s">
        <v>565</v>
      </c>
      <c r="J110" s="286">
        <v>50</v>
      </c>
      <c r="K110" s="300"/>
    </row>
    <row r="111" s="1" customFormat="1" ht="15" customHeight="1">
      <c r="B111" s="311"/>
      <c r="C111" s="286" t="s">
        <v>590</v>
      </c>
      <c r="D111" s="286"/>
      <c r="E111" s="286"/>
      <c r="F111" s="309" t="s">
        <v>569</v>
      </c>
      <c r="G111" s="286"/>
      <c r="H111" s="286" t="s">
        <v>603</v>
      </c>
      <c r="I111" s="286" t="s">
        <v>565</v>
      </c>
      <c r="J111" s="286">
        <v>50</v>
      </c>
      <c r="K111" s="300"/>
    </row>
    <row r="112" s="1" customFormat="1" ht="15" customHeight="1">
      <c r="B112" s="311"/>
      <c r="C112" s="286" t="s">
        <v>588</v>
      </c>
      <c r="D112" s="286"/>
      <c r="E112" s="286"/>
      <c r="F112" s="309" t="s">
        <v>569</v>
      </c>
      <c r="G112" s="286"/>
      <c r="H112" s="286" t="s">
        <v>603</v>
      </c>
      <c r="I112" s="286" t="s">
        <v>565</v>
      </c>
      <c r="J112" s="286">
        <v>50</v>
      </c>
      <c r="K112" s="300"/>
    </row>
    <row r="113" s="1" customFormat="1" ht="15" customHeight="1">
      <c r="B113" s="311"/>
      <c r="C113" s="286" t="s">
        <v>58</v>
      </c>
      <c r="D113" s="286"/>
      <c r="E113" s="286"/>
      <c r="F113" s="309" t="s">
        <v>563</v>
      </c>
      <c r="G113" s="286"/>
      <c r="H113" s="286" t="s">
        <v>604</v>
      </c>
      <c r="I113" s="286" t="s">
        <v>565</v>
      </c>
      <c r="J113" s="286">
        <v>20</v>
      </c>
      <c r="K113" s="300"/>
    </row>
    <row r="114" s="1" customFormat="1" ht="15" customHeight="1">
      <c r="B114" s="311"/>
      <c r="C114" s="286" t="s">
        <v>605</v>
      </c>
      <c r="D114" s="286"/>
      <c r="E114" s="286"/>
      <c r="F114" s="309" t="s">
        <v>563</v>
      </c>
      <c r="G114" s="286"/>
      <c r="H114" s="286" t="s">
        <v>606</v>
      </c>
      <c r="I114" s="286" t="s">
        <v>565</v>
      </c>
      <c r="J114" s="286">
        <v>120</v>
      </c>
      <c r="K114" s="300"/>
    </row>
    <row r="115" s="1" customFormat="1" ht="15" customHeight="1">
      <c r="B115" s="311"/>
      <c r="C115" s="286" t="s">
        <v>43</v>
      </c>
      <c r="D115" s="286"/>
      <c r="E115" s="286"/>
      <c r="F115" s="309" t="s">
        <v>563</v>
      </c>
      <c r="G115" s="286"/>
      <c r="H115" s="286" t="s">
        <v>607</v>
      </c>
      <c r="I115" s="286" t="s">
        <v>598</v>
      </c>
      <c r="J115" s="286"/>
      <c r="K115" s="300"/>
    </row>
    <row r="116" s="1" customFormat="1" ht="15" customHeight="1">
      <c r="B116" s="311"/>
      <c r="C116" s="286" t="s">
        <v>53</v>
      </c>
      <c r="D116" s="286"/>
      <c r="E116" s="286"/>
      <c r="F116" s="309" t="s">
        <v>563</v>
      </c>
      <c r="G116" s="286"/>
      <c r="H116" s="286" t="s">
        <v>608</v>
      </c>
      <c r="I116" s="286" t="s">
        <v>598</v>
      </c>
      <c r="J116" s="286"/>
      <c r="K116" s="300"/>
    </row>
    <row r="117" s="1" customFormat="1" ht="15" customHeight="1">
      <c r="B117" s="311"/>
      <c r="C117" s="286" t="s">
        <v>62</v>
      </c>
      <c r="D117" s="286"/>
      <c r="E117" s="286"/>
      <c r="F117" s="309" t="s">
        <v>563</v>
      </c>
      <c r="G117" s="286"/>
      <c r="H117" s="286" t="s">
        <v>609</v>
      </c>
      <c r="I117" s="286" t="s">
        <v>610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611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557</v>
      </c>
      <c r="D123" s="301"/>
      <c r="E123" s="301"/>
      <c r="F123" s="301" t="s">
        <v>558</v>
      </c>
      <c r="G123" s="302"/>
      <c r="H123" s="301" t="s">
        <v>59</v>
      </c>
      <c r="I123" s="301" t="s">
        <v>62</v>
      </c>
      <c r="J123" s="301" t="s">
        <v>559</v>
      </c>
      <c r="K123" s="330"/>
    </row>
    <row r="124" s="1" customFormat="1" ht="17.25" customHeight="1">
      <c r="B124" s="329"/>
      <c r="C124" s="303" t="s">
        <v>560</v>
      </c>
      <c r="D124" s="303"/>
      <c r="E124" s="303"/>
      <c r="F124" s="304" t="s">
        <v>561</v>
      </c>
      <c r="G124" s="305"/>
      <c r="H124" s="303"/>
      <c r="I124" s="303"/>
      <c r="J124" s="303" t="s">
        <v>562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566</v>
      </c>
      <c r="D126" s="308"/>
      <c r="E126" s="308"/>
      <c r="F126" s="309" t="s">
        <v>563</v>
      </c>
      <c r="G126" s="286"/>
      <c r="H126" s="286" t="s">
        <v>603</v>
      </c>
      <c r="I126" s="286" t="s">
        <v>565</v>
      </c>
      <c r="J126" s="286">
        <v>120</v>
      </c>
      <c r="K126" s="334"/>
    </row>
    <row r="127" s="1" customFormat="1" ht="15" customHeight="1">
      <c r="B127" s="331"/>
      <c r="C127" s="286" t="s">
        <v>612</v>
      </c>
      <c r="D127" s="286"/>
      <c r="E127" s="286"/>
      <c r="F127" s="309" t="s">
        <v>563</v>
      </c>
      <c r="G127" s="286"/>
      <c r="H127" s="286" t="s">
        <v>613</v>
      </c>
      <c r="I127" s="286" t="s">
        <v>565</v>
      </c>
      <c r="J127" s="286" t="s">
        <v>614</v>
      </c>
      <c r="K127" s="334"/>
    </row>
    <row r="128" s="1" customFormat="1" ht="15" customHeight="1">
      <c r="B128" s="331"/>
      <c r="C128" s="286" t="s">
        <v>511</v>
      </c>
      <c r="D128" s="286"/>
      <c r="E128" s="286"/>
      <c r="F128" s="309" t="s">
        <v>563</v>
      </c>
      <c r="G128" s="286"/>
      <c r="H128" s="286" t="s">
        <v>615</v>
      </c>
      <c r="I128" s="286" t="s">
        <v>565</v>
      </c>
      <c r="J128" s="286" t="s">
        <v>614</v>
      </c>
      <c r="K128" s="334"/>
    </row>
    <row r="129" s="1" customFormat="1" ht="15" customHeight="1">
      <c r="B129" s="331"/>
      <c r="C129" s="286" t="s">
        <v>574</v>
      </c>
      <c r="D129" s="286"/>
      <c r="E129" s="286"/>
      <c r="F129" s="309" t="s">
        <v>569</v>
      </c>
      <c r="G129" s="286"/>
      <c r="H129" s="286" t="s">
        <v>575</v>
      </c>
      <c r="I129" s="286" t="s">
        <v>565</v>
      </c>
      <c r="J129" s="286">
        <v>15</v>
      </c>
      <c r="K129" s="334"/>
    </row>
    <row r="130" s="1" customFormat="1" ht="15" customHeight="1">
      <c r="B130" s="331"/>
      <c r="C130" s="312" t="s">
        <v>576</v>
      </c>
      <c r="D130" s="312"/>
      <c r="E130" s="312"/>
      <c r="F130" s="313" t="s">
        <v>569</v>
      </c>
      <c r="G130" s="312"/>
      <c r="H130" s="312" t="s">
        <v>577</v>
      </c>
      <c r="I130" s="312" t="s">
        <v>565</v>
      </c>
      <c r="J130" s="312">
        <v>15</v>
      </c>
      <c r="K130" s="334"/>
    </row>
    <row r="131" s="1" customFormat="1" ht="15" customHeight="1">
      <c r="B131" s="331"/>
      <c r="C131" s="312" t="s">
        <v>578</v>
      </c>
      <c r="D131" s="312"/>
      <c r="E131" s="312"/>
      <c r="F131" s="313" t="s">
        <v>569</v>
      </c>
      <c r="G131" s="312"/>
      <c r="H131" s="312" t="s">
        <v>579</v>
      </c>
      <c r="I131" s="312" t="s">
        <v>565</v>
      </c>
      <c r="J131" s="312">
        <v>20</v>
      </c>
      <c r="K131" s="334"/>
    </row>
    <row r="132" s="1" customFormat="1" ht="15" customHeight="1">
      <c r="B132" s="331"/>
      <c r="C132" s="312" t="s">
        <v>580</v>
      </c>
      <c r="D132" s="312"/>
      <c r="E132" s="312"/>
      <c r="F132" s="313" t="s">
        <v>569</v>
      </c>
      <c r="G132" s="312"/>
      <c r="H132" s="312" t="s">
        <v>581</v>
      </c>
      <c r="I132" s="312" t="s">
        <v>565</v>
      </c>
      <c r="J132" s="312">
        <v>20</v>
      </c>
      <c r="K132" s="334"/>
    </row>
    <row r="133" s="1" customFormat="1" ht="15" customHeight="1">
      <c r="B133" s="331"/>
      <c r="C133" s="286" t="s">
        <v>568</v>
      </c>
      <c r="D133" s="286"/>
      <c r="E133" s="286"/>
      <c r="F133" s="309" t="s">
        <v>569</v>
      </c>
      <c r="G133" s="286"/>
      <c r="H133" s="286" t="s">
        <v>603</v>
      </c>
      <c r="I133" s="286" t="s">
        <v>565</v>
      </c>
      <c r="J133" s="286">
        <v>50</v>
      </c>
      <c r="K133" s="334"/>
    </row>
    <row r="134" s="1" customFormat="1" ht="15" customHeight="1">
      <c r="B134" s="331"/>
      <c r="C134" s="286" t="s">
        <v>582</v>
      </c>
      <c r="D134" s="286"/>
      <c r="E134" s="286"/>
      <c r="F134" s="309" t="s">
        <v>569</v>
      </c>
      <c r="G134" s="286"/>
      <c r="H134" s="286" t="s">
        <v>603</v>
      </c>
      <c r="I134" s="286" t="s">
        <v>565</v>
      </c>
      <c r="J134" s="286">
        <v>50</v>
      </c>
      <c r="K134" s="334"/>
    </row>
    <row r="135" s="1" customFormat="1" ht="15" customHeight="1">
      <c r="B135" s="331"/>
      <c r="C135" s="286" t="s">
        <v>588</v>
      </c>
      <c r="D135" s="286"/>
      <c r="E135" s="286"/>
      <c r="F135" s="309" t="s">
        <v>569</v>
      </c>
      <c r="G135" s="286"/>
      <c r="H135" s="286" t="s">
        <v>603</v>
      </c>
      <c r="I135" s="286" t="s">
        <v>565</v>
      </c>
      <c r="J135" s="286">
        <v>50</v>
      </c>
      <c r="K135" s="334"/>
    </row>
    <row r="136" s="1" customFormat="1" ht="15" customHeight="1">
      <c r="B136" s="331"/>
      <c r="C136" s="286" t="s">
        <v>590</v>
      </c>
      <c r="D136" s="286"/>
      <c r="E136" s="286"/>
      <c r="F136" s="309" t="s">
        <v>569</v>
      </c>
      <c r="G136" s="286"/>
      <c r="H136" s="286" t="s">
        <v>603</v>
      </c>
      <c r="I136" s="286" t="s">
        <v>565</v>
      </c>
      <c r="J136" s="286">
        <v>50</v>
      </c>
      <c r="K136" s="334"/>
    </row>
    <row r="137" s="1" customFormat="1" ht="15" customHeight="1">
      <c r="B137" s="331"/>
      <c r="C137" s="286" t="s">
        <v>591</v>
      </c>
      <c r="D137" s="286"/>
      <c r="E137" s="286"/>
      <c r="F137" s="309" t="s">
        <v>569</v>
      </c>
      <c r="G137" s="286"/>
      <c r="H137" s="286" t="s">
        <v>616</v>
      </c>
      <c r="I137" s="286" t="s">
        <v>565</v>
      </c>
      <c r="J137" s="286">
        <v>255</v>
      </c>
      <c r="K137" s="334"/>
    </row>
    <row r="138" s="1" customFormat="1" ht="15" customHeight="1">
      <c r="B138" s="331"/>
      <c r="C138" s="286" t="s">
        <v>593</v>
      </c>
      <c r="D138" s="286"/>
      <c r="E138" s="286"/>
      <c r="F138" s="309" t="s">
        <v>563</v>
      </c>
      <c r="G138" s="286"/>
      <c r="H138" s="286" t="s">
        <v>617</v>
      </c>
      <c r="I138" s="286" t="s">
        <v>595</v>
      </c>
      <c r="J138" s="286"/>
      <c r="K138" s="334"/>
    </row>
    <row r="139" s="1" customFormat="1" ht="15" customHeight="1">
      <c r="B139" s="331"/>
      <c r="C139" s="286" t="s">
        <v>596</v>
      </c>
      <c r="D139" s="286"/>
      <c r="E139" s="286"/>
      <c r="F139" s="309" t="s">
        <v>563</v>
      </c>
      <c r="G139" s="286"/>
      <c r="H139" s="286" t="s">
        <v>618</v>
      </c>
      <c r="I139" s="286" t="s">
        <v>598</v>
      </c>
      <c r="J139" s="286"/>
      <c r="K139" s="334"/>
    </row>
    <row r="140" s="1" customFormat="1" ht="15" customHeight="1">
      <c r="B140" s="331"/>
      <c r="C140" s="286" t="s">
        <v>599</v>
      </c>
      <c r="D140" s="286"/>
      <c r="E140" s="286"/>
      <c r="F140" s="309" t="s">
        <v>563</v>
      </c>
      <c r="G140" s="286"/>
      <c r="H140" s="286" t="s">
        <v>599</v>
      </c>
      <c r="I140" s="286" t="s">
        <v>598</v>
      </c>
      <c r="J140" s="286"/>
      <c r="K140" s="334"/>
    </row>
    <row r="141" s="1" customFormat="1" ht="15" customHeight="1">
      <c r="B141" s="331"/>
      <c r="C141" s="286" t="s">
        <v>43</v>
      </c>
      <c r="D141" s="286"/>
      <c r="E141" s="286"/>
      <c r="F141" s="309" t="s">
        <v>563</v>
      </c>
      <c r="G141" s="286"/>
      <c r="H141" s="286" t="s">
        <v>619</v>
      </c>
      <c r="I141" s="286" t="s">
        <v>598</v>
      </c>
      <c r="J141" s="286"/>
      <c r="K141" s="334"/>
    </row>
    <row r="142" s="1" customFormat="1" ht="15" customHeight="1">
      <c r="B142" s="331"/>
      <c r="C142" s="286" t="s">
        <v>620</v>
      </c>
      <c r="D142" s="286"/>
      <c r="E142" s="286"/>
      <c r="F142" s="309" t="s">
        <v>563</v>
      </c>
      <c r="G142" s="286"/>
      <c r="H142" s="286" t="s">
        <v>621</v>
      </c>
      <c r="I142" s="286" t="s">
        <v>598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622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557</v>
      </c>
      <c r="D148" s="301"/>
      <c r="E148" s="301"/>
      <c r="F148" s="301" t="s">
        <v>558</v>
      </c>
      <c r="G148" s="302"/>
      <c r="H148" s="301" t="s">
        <v>59</v>
      </c>
      <c r="I148" s="301" t="s">
        <v>62</v>
      </c>
      <c r="J148" s="301" t="s">
        <v>559</v>
      </c>
      <c r="K148" s="300"/>
    </row>
    <row r="149" s="1" customFormat="1" ht="17.25" customHeight="1">
      <c r="B149" s="298"/>
      <c r="C149" s="303" t="s">
        <v>560</v>
      </c>
      <c r="D149" s="303"/>
      <c r="E149" s="303"/>
      <c r="F149" s="304" t="s">
        <v>561</v>
      </c>
      <c r="G149" s="305"/>
      <c r="H149" s="303"/>
      <c r="I149" s="303"/>
      <c r="J149" s="303" t="s">
        <v>562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566</v>
      </c>
      <c r="D151" s="286"/>
      <c r="E151" s="286"/>
      <c r="F151" s="339" t="s">
        <v>563</v>
      </c>
      <c r="G151" s="286"/>
      <c r="H151" s="338" t="s">
        <v>603</v>
      </c>
      <c r="I151" s="338" t="s">
        <v>565</v>
      </c>
      <c r="J151" s="338">
        <v>120</v>
      </c>
      <c r="K151" s="334"/>
    </row>
    <row r="152" s="1" customFormat="1" ht="15" customHeight="1">
      <c r="B152" s="311"/>
      <c r="C152" s="338" t="s">
        <v>612</v>
      </c>
      <c r="D152" s="286"/>
      <c r="E152" s="286"/>
      <c r="F152" s="339" t="s">
        <v>563</v>
      </c>
      <c r="G152" s="286"/>
      <c r="H152" s="338" t="s">
        <v>623</v>
      </c>
      <c r="I152" s="338" t="s">
        <v>565</v>
      </c>
      <c r="J152" s="338" t="s">
        <v>614</v>
      </c>
      <c r="K152" s="334"/>
    </row>
    <row r="153" s="1" customFormat="1" ht="15" customHeight="1">
      <c r="B153" s="311"/>
      <c r="C153" s="338" t="s">
        <v>511</v>
      </c>
      <c r="D153" s="286"/>
      <c r="E153" s="286"/>
      <c r="F153" s="339" t="s">
        <v>563</v>
      </c>
      <c r="G153" s="286"/>
      <c r="H153" s="338" t="s">
        <v>624</v>
      </c>
      <c r="I153" s="338" t="s">
        <v>565</v>
      </c>
      <c r="J153" s="338" t="s">
        <v>614</v>
      </c>
      <c r="K153" s="334"/>
    </row>
    <row r="154" s="1" customFormat="1" ht="15" customHeight="1">
      <c r="B154" s="311"/>
      <c r="C154" s="338" t="s">
        <v>568</v>
      </c>
      <c r="D154" s="286"/>
      <c r="E154" s="286"/>
      <c r="F154" s="339" t="s">
        <v>569</v>
      </c>
      <c r="G154" s="286"/>
      <c r="H154" s="338" t="s">
        <v>603</v>
      </c>
      <c r="I154" s="338" t="s">
        <v>565</v>
      </c>
      <c r="J154" s="338">
        <v>50</v>
      </c>
      <c r="K154" s="334"/>
    </row>
    <row r="155" s="1" customFormat="1" ht="15" customHeight="1">
      <c r="B155" s="311"/>
      <c r="C155" s="338" t="s">
        <v>571</v>
      </c>
      <c r="D155" s="286"/>
      <c r="E155" s="286"/>
      <c r="F155" s="339" t="s">
        <v>563</v>
      </c>
      <c r="G155" s="286"/>
      <c r="H155" s="338" t="s">
        <v>603</v>
      </c>
      <c r="I155" s="338" t="s">
        <v>573</v>
      </c>
      <c r="J155" s="338"/>
      <c r="K155" s="334"/>
    </row>
    <row r="156" s="1" customFormat="1" ht="15" customHeight="1">
      <c r="B156" s="311"/>
      <c r="C156" s="338" t="s">
        <v>582</v>
      </c>
      <c r="D156" s="286"/>
      <c r="E156" s="286"/>
      <c r="F156" s="339" t="s">
        <v>569</v>
      </c>
      <c r="G156" s="286"/>
      <c r="H156" s="338" t="s">
        <v>603</v>
      </c>
      <c r="I156" s="338" t="s">
        <v>565</v>
      </c>
      <c r="J156" s="338">
        <v>50</v>
      </c>
      <c r="K156" s="334"/>
    </row>
    <row r="157" s="1" customFormat="1" ht="15" customHeight="1">
      <c r="B157" s="311"/>
      <c r="C157" s="338" t="s">
        <v>590</v>
      </c>
      <c r="D157" s="286"/>
      <c r="E157" s="286"/>
      <c r="F157" s="339" t="s">
        <v>569</v>
      </c>
      <c r="G157" s="286"/>
      <c r="H157" s="338" t="s">
        <v>603</v>
      </c>
      <c r="I157" s="338" t="s">
        <v>565</v>
      </c>
      <c r="J157" s="338">
        <v>50</v>
      </c>
      <c r="K157" s="334"/>
    </row>
    <row r="158" s="1" customFormat="1" ht="15" customHeight="1">
      <c r="B158" s="311"/>
      <c r="C158" s="338" t="s">
        <v>588</v>
      </c>
      <c r="D158" s="286"/>
      <c r="E158" s="286"/>
      <c r="F158" s="339" t="s">
        <v>569</v>
      </c>
      <c r="G158" s="286"/>
      <c r="H158" s="338" t="s">
        <v>603</v>
      </c>
      <c r="I158" s="338" t="s">
        <v>565</v>
      </c>
      <c r="J158" s="338">
        <v>50</v>
      </c>
      <c r="K158" s="334"/>
    </row>
    <row r="159" s="1" customFormat="1" ht="15" customHeight="1">
      <c r="B159" s="311"/>
      <c r="C159" s="338" t="s">
        <v>95</v>
      </c>
      <c r="D159" s="286"/>
      <c r="E159" s="286"/>
      <c r="F159" s="339" t="s">
        <v>563</v>
      </c>
      <c r="G159" s="286"/>
      <c r="H159" s="338" t="s">
        <v>625</v>
      </c>
      <c r="I159" s="338" t="s">
        <v>565</v>
      </c>
      <c r="J159" s="338" t="s">
        <v>626</v>
      </c>
      <c r="K159" s="334"/>
    </row>
    <row r="160" s="1" customFormat="1" ht="15" customHeight="1">
      <c r="B160" s="311"/>
      <c r="C160" s="338" t="s">
        <v>627</v>
      </c>
      <c r="D160" s="286"/>
      <c r="E160" s="286"/>
      <c r="F160" s="339" t="s">
        <v>563</v>
      </c>
      <c r="G160" s="286"/>
      <c r="H160" s="338" t="s">
        <v>628</v>
      </c>
      <c r="I160" s="338" t="s">
        <v>598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629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557</v>
      </c>
      <c r="D166" s="301"/>
      <c r="E166" s="301"/>
      <c r="F166" s="301" t="s">
        <v>558</v>
      </c>
      <c r="G166" s="343"/>
      <c r="H166" s="344" t="s">
        <v>59</v>
      </c>
      <c r="I166" s="344" t="s">
        <v>62</v>
      </c>
      <c r="J166" s="301" t="s">
        <v>559</v>
      </c>
      <c r="K166" s="278"/>
    </row>
    <row r="167" s="1" customFormat="1" ht="17.25" customHeight="1">
      <c r="B167" s="279"/>
      <c r="C167" s="303" t="s">
        <v>560</v>
      </c>
      <c r="D167" s="303"/>
      <c r="E167" s="303"/>
      <c r="F167" s="304" t="s">
        <v>561</v>
      </c>
      <c r="G167" s="345"/>
      <c r="H167" s="346"/>
      <c r="I167" s="346"/>
      <c r="J167" s="303" t="s">
        <v>562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566</v>
      </c>
      <c r="D169" s="286"/>
      <c r="E169" s="286"/>
      <c r="F169" s="309" t="s">
        <v>563</v>
      </c>
      <c r="G169" s="286"/>
      <c r="H169" s="286" t="s">
        <v>603</v>
      </c>
      <c r="I169" s="286" t="s">
        <v>565</v>
      </c>
      <c r="J169" s="286">
        <v>120</v>
      </c>
      <c r="K169" s="334"/>
    </row>
    <row r="170" s="1" customFormat="1" ht="15" customHeight="1">
      <c r="B170" s="311"/>
      <c r="C170" s="286" t="s">
        <v>612</v>
      </c>
      <c r="D170" s="286"/>
      <c r="E170" s="286"/>
      <c r="F170" s="309" t="s">
        <v>563</v>
      </c>
      <c r="G170" s="286"/>
      <c r="H170" s="286" t="s">
        <v>613</v>
      </c>
      <c r="I170" s="286" t="s">
        <v>565</v>
      </c>
      <c r="J170" s="286" t="s">
        <v>614</v>
      </c>
      <c r="K170" s="334"/>
    </row>
    <row r="171" s="1" customFormat="1" ht="15" customHeight="1">
      <c r="B171" s="311"/>
      <c r="C171" s="286" t="s">
        <v>511</v>
      </c>
      <c r="D171" s="286"/>
      <c r="E171" s="286"/>
      <c r="F171" s="309" t="s">
        <v>563</v>
      </c>
      <c r="G171" s="286"/>
      <c r="H171" s="286" t="s">
        <v>630</v>
      </c>
      <c r="I171" s="286" t="s">
        <v>565</v>
      </c>
      <c r="J171" s="286" t="s">
        <v>614</v>
      </c>
      <c r="K171" s="334"/>
    </row>
    <row r="172" s="1" customFormat="1" ht="15" customHeight="1">
      <c r="B172" s="311"/>
      <c r="C172" s="286" t="s">
        <v>568</v>
      </c>
      <c r="D172" s="286"/>
      <c r="E172" s="286"/>
      <c r="F172" s="309" t="s">
        <v>569</v>
      </c>
      <c r="G172" s="286"/>
      <c r="H172" s="286" t="s">
        <v>630</v>
      </c>
      <c r="I172" s="286" t="s">
        <v>565</v>
      </c>
      <c r="J172" s="286">
        <v>50</v>
      </c>
      <c r="K172" s="334"/>
    </row>
    <row r="173" s="1" customFormat="1" ht="15" customHeight="1">
      <c r="B173" s="311"/>
      <c r="C173" s="286" t="s">
        <v>571</v>
      </c>
      <c r="D173" s="286"/>
      <c r="E173" s="286"/>
      <c r="F173" s="309" t="s">
        <v>563</v>
      </c>
      <c r="G173" s="286"/>
      <c r="H173" s="286" t="s">
        <v>630</v>
      </c>
      <c r="I173" s="286" t="s">
        <v>573</v>
      </c>
      <c r="J173" s="286"/>
      <c r="K173" s="334"/>
    </row>
    <row r="174" s="1" customFormat="1" ht="15" customHeight="1">
      <c r="B174" s="311"/>
      <c r="C174" s="286" t="s">
        <v>582</v>
      </c>
      <c r="D174" s="286"/>
      <c r="E174" s="286"/>
      <c r="F174" s="309" t="s">
        <v>569</v>
      </c>
      <c r="G174" s="286"/>
      <c r="H174" s="286" t="s">
        <v>630</v>
      </c>
      <c r="I174" s="286" t="s">
        <v>565</v>
      </c>
      <c r="J174" s="286">
        <v>50</v>
      </c>
      <c r="K174" s="334"/>
    </row>
    <row r="175" s="1" customFormat="1" ht="15" customHeight="1">
      <c r="B175" s="311"/>
      <c r="C175" s="286" t="s">
        <v>590</v>
      </c>
      <c r="D175" s="286"/>
      <c r="E175" s="286"/>
      <c r="F175" s="309" t="s">
        <v>569</v>
      </c>
      <c r="G175" s="286"/>
      <c r="H175" s="286" t="s">
        <v>630</v>
      </c>
      <c r="I175" s="286" t="s">
        <v>565</v>
      </c>
      <c r="J175" s="286">
        <v>50</v>
      </c>
      <c r="K175" s="334"/>
    </row>
    <row r="176" s="1" customFormat="1" ht="15" customHeight="1">
      <c r="B176" s="311"/>
      <c r="C176" s="286" t="s">
        <v>588</v>
      </c>
      <c r="D176" s="286"/>
      <c r="E176" s="286"/>
      <c r="F176" s="309" t="s">
        <v>569</v>
      </c>
      <c r="G176" s="286"/>
      <c r="H176" s="286" t="s">
        <v>630</v>
      </c>
      <c r="I176" s="286" t="s">
        <v>565</v>
      </c>
      <c r="J176" s="286">
        <v>50</v>
      </c>
      <c r="K176" s="334"/>
    </row>
    <row r="177" s="1" customFormat="1" ht="15" customHeight="1">
      <c r="B177" s="311"/>
      <c r="C177" s="286" t="s">
        <v>101</v>
      </c>
      <c r="D177" s="286"/>
      <c r="E177" s="286"/>
      <c r="F177" s="309" t="s">
        <v>563</v>
      </c>
      <c r="G177" s="286"/>
      <c r="H177" s="286" t="s">
        <v>631</v>
      </c>
      <c r="I177" s="286" t="s">
        <v>632</v>
      </c>
      <c r="J177" s="286"/>
      <c r="K177" s="334"/>
    </row>
    <row r="178" s="1" customFormat="1" ht="15" customHeight="1">
      <c r="B178" s="311"/>
      <c r="C178" s="286" t="s">
        <v>62</v>
      </c>
      <c r="D178" s="286"/>
      <c r="E178" s="286"/>
      <c r="F178" s="309" t="s">
        <v>563</v>
      </c>
      <c r="G178" s="286"/>
      <c r="H178" s="286" t="s">
        <v>633</v>
      </c>
      <c r="I178" s="286" t="s">
        <v>634</v>
      </c>
      <c r="J178" s="286">
        <v>1</v>
      </c>
      <c r="K178" s="334"/>
    </row>
    <row r="179" s="1" customFormat="1" ht="15" customHeight="1">
      <c r="B179" s="311"/>
      <c r="C179" s="286" t="s">
        <v>58</v>
      </c>
      <c r="D179" s="286"/>
      <c r="E179" s="286"/>
      <c r="F179" s="309" t="s">
        <v>563</v>
      </c>
      <c r="G179" s="286"/>
      <c r="H179" s="286" t="s">
        <v>635</v>
      </c>
      <c r="I179" s="286" t="s">
        <v>565</v>
      </c>
      <c r="J179" s="286">
        <v>20</v>
      </c>
      <c r="K179" s="334"/>
    </row>
    <row r="180" s="1" customFormat="1" ht="15" customHeight="1">
      <c r="B180" s="311"/>
      <c r="C180" s="286" t="s">
        <v>59</v>
      </c>
      <c r="D180" s="286"/>
      <c r="E180" s="286"/>
      <c r="F180" s="309" t="s">
        <v>563</v>
      </c>
      <c r="G180" s="286"/>
      <c r="H180" s="286" t="s">
        <v>636</v>
      </c>
      <c r="I180" s="286" t="s">
        <v>565</v>
      </c>
      <c r="J180" s="286">
        <v>255</v>
      </c>
      <c r="K180" s="334"/>
    </row>
    <row r="181" s="1" customFormat="1" ht="15" customHeight="1">
      <c r="B181" s="311"/>
      <c r="C181" s="286" t="s">
        <v>102</v>
      </c>
      <c r="D181" s="286"/>
      <c r="E181" s="286"/>
      <c r="F181" s="309" t="s">
        <v>563</v>
      </c>
      <c r="G181" s="286"/>
      <c r="H181" s="286" t="s">
        <v>527</v>
      </c>
      <c r="I181" s="286" t="s">
        <v>565</v>
      </c>
      <c r="J181" s="286">
        <v>10</v>
      </c>
      <c r="K181" s="334"/>
    </row>
    <row r="182" s="1" customFormat="1" ht="15" customHeight="1">
      <c r="B182" s="311"/>
      <c r="C182" s="286" t="s">
        <v>103</v>
      </c>
      <c r="D182" s="286"/>
      <c r="E182" s="286"/>
      <c r="F182" s="309" t="s">
        <v>563</v>
      </c>
      <c r="G182" s="286"/>
      <c r="H182" s="286" t="s">
        <v>637</v>
      </c>
      <c r="I182" s="286" t="s">
        <v>598</v>
      </c>
      <c r="J182" s="286"/>
      <c r="K182" s="334"/>
    </row>
    <row r="183" s="1" customFormat="1" ht="15" customHeight="1">
      <c r="B183" s="311"/>
      <c r="C183" s="286" t="s">
        <v>638</v>
      </c>
      <c r="D183" s="286"/>
      <c r="E183" s="286"/>
      <c r="F183" s="309" t="s">
        <v>563</v>
      </c>
      <c r="G183" s="286"/>
      <c r="H183" s="286" t="s">
        <v>639</v>
      </c>
      <c r="I183" s="286" t="s">
        <v>598</v>
      </c>
      <c r="J183" s="286"/>
      <c r="K183" s="334"/>
    </row>
    <row r="184" s="1" customFormat="1" ht="15" customHeight="1">
      <c r="B184" s="311"/>
      <c r="C184" s="286" t="s">
        <v>627</v>
      </c>
      <c r="D184" s="286"/>
      <c r="E184" s="286"/>
      <c r="F184" s="309" t="s">
        <v>563</v>
      </c>
      <c r="G184" s="286"/>
      <c r="H184" s="286" t="s">
        <v>640</v>
      </c>
      <c r="I184" s="286" t="s">
        <v>598</v>
      </c>
      <c r="J184" s="286"/>
      <c r="K184" s="334"/>
    </row>
    <row r="185" s="1" customFormat="1" ht="15" customHeight="1">
      <c r="B185" s="311"/>
      <c r="C185" s="286" t="s">
        <v>105</v>
      </c>
      <c r="D185" s="286"/>
      <c r="E185" s="286"/>
      <c r="F185" s="309" t="s">
        <v>569</v>
      </c>
      <c r="G185" s="286"/>
      <c r="H185" s="286" t="s">
        <v>641</v>
      </c>
      <c r="I185" s="286" t="s">
        <v>565</v>
      </c>
      <c r="J185" s="286">
        <v>50</v>
      </c>
      <c r="K185" s="334"/>
    </row>
    <row r="186" s="1" customFormat="1" ht="15" customHeight="1">
      <c r="B186" s="311"/>
      <c r="C186" s="286" t="s">
        <v>642</v>
      </c>
      <c r="D186" s="286"/>
      <c r="E186" s="286"/>
      <c r="F186" s="309" t="s">
        <v>569</v>
      </c>
      <c r="G186" s="286"/>
      <c r="H186" s="286" t="s">
        <v>643</v>
      </c>
      <c r="I186" s="286" t="s">
        <v>644</v>
      </c>
      <c r="J186" s="286"/>
      <c r="K186" s="334"/>
    </row>
    <row r="187" s="1" customFormat="1" ht="15" customHeight="1">
      <c r="B187" s="311"/>
      <c r="C187" s="286" t="s">
        <v>645</v>
      </c>
      <c r="D187" s="286"/>
      <c r="E187" s="286"/>
      <c r="F187" s="309" t="s">
        <v>569</v>
      </c>
      <c r="G187" s="286"/>
      <c r="H187" s="286" t="s">
        <v>646</v>
      </c>
      <c r="I187" s="286" t="s">
        <v>644</v>
      </c>
      <c r="J187" s="286"/>
      <c r="K187" s="334"/>
    </row>
    <row r="188" s="1" customFormat="1" ht="15" customHeight="1">
      <c r="B188" s="311"/>
      <c r="C188" s="286" t="s">
        <v>647</v>
      </c>
      <c r="D188" s="286"/>
      <c r="E188" s="286"/>
      <c r="F188" s="309" t="s">
        <v>569</v>
      </c>
      <c r="G188" s="286"/>
      <c r="H188" s="286" t="s">
        <v>648</v>
      </c>
      <c r="I188" s="286" t="s">
        <v>644</v>
      </c>
      <c r="J188" s="286"/>
      <c r="K188" s="334"/>
    </row>
    <row r="189" s="1" customFormat="1" ht="15" customHeight="1">
      <c r="B189" s="311"/>
      <c r="C189" s="347" t="s">
        <v>649</v>
      </c>
      <c r="D189" s="286"/>
      <c r="E189" s="286"/>
      <c r="F189" s="309" t="s">
        <v>569</v>
      </c>
      <c r="G189" s="286"/>
      <c r="H189" s="286" t="s">
        <v>650</v>
      </c>
      <c r="I189" s="286" t="s">
        <v>651</v>
      </c>
      <c r="J189" s="348" t="s">
        <v>652</v>
      </c>
      <c r="K189" s="334"/>
    </row>
    <row r="190" s="1" customFormat="1" ht="15" customHeight="1">
      <c r="B190" s="311"/>
      <c r="C190" s="347" t="s">
        <v>47</v>
      </c>
      <c r="D190" s="286"/>
      <c r="E190" s="286"/>
      <c r="F190" s="309" t="s">
        <v>563</v>
      </c>
      <c r="G190" s="286"/>
      <c r="H190" s="283" t="s">
        <v>653</v>
      </c>
      <c r="I190" s="286" t="s">
        <v>654</v>
      </c>
      <c r="J190" s="286"/>
      <c r="K190" s="334"/>
    </row>
    <row r="191" s="1" customFormat="1" ht="15" customHeight="1">
      <c r="B191" s="311"/>
      <c r="C191" s="347" t="s">
        <v>655</v>
      </c>
      <c r="D191" s="286"/>
      <c r="E191" s="286"/>
      <c r="F191" s="309" t="s">
        <v>563</v>
      </c>
      <c r="G191" s="286"/>
      <c r="H191" s="286" t="s">
        <v>656</v>
      </c>
      <c r="I191" s="286" t="s">
        <v>598</v>
      </c>
      <c r="J191" s="286"/>
      <c r="K191" s="334"/>
    </row>
    <row r="192" s="1" customFormat="1" ht="15" customHeight="1">
      <c r="B192" s="311"/>
      <c r="C192" s="347" t="s">
        <v>657</v>
      </c>
      <c r="D192" s="286"/>
      <c r="E192" s="286"/>
      <c r="F192" s="309" t="s">
        <v>563</v>
      </c>
      <c r="G192" s="286"/>
      <c r="H192" s="286" t="s">
        <v>658</v>
      </c>
      <c r="I192" s="286" t="s">
        <v>598</v>
      </c>
      <c r="J192" s="286"/>
      <c r="K192" s="334"/>
    </row>
    <row r="193" s="1" customFormat="1" ht="15" customHeight="1">
      <c r="B193" s="311"/>
      <c r="C193" s="347" t="s">
        <v>659</v>
      </c>
      <c r="D193" s="286"/>
      <c r="E193" s="286"/>
      <c r="F193" s="309" t="s">
        <v>569</v>
      </c>
      <c r="G193" s="286"/>
      <c r="H193" s="286" t="s">
        <v>660</v>
      </c>
      <c r="I193" s="286" t="s">
        <v>598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661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662</v>
      </c>
      <c r="D200" s="350"/>
      <c r="E200" s="350"/>
      <c r="F200" s="350" t="s">
        <v>663</v>
      </c>
      <c r="G200" s="351"/>
      <c r="H200" s="350" t="s">
        <v>664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654</v>
      </c>
      <c r="D202" s="286"/>
      <c r="E202" s="286"/>
      <c r="F202" s="309" t="s">
        <v>48</v>
      </c>
      <c r="G202" s="286"/>
      <c r="H202" s="286" t="s">
        <v>665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49</v>
      </c>
      <c r="G203" s="286"/>
      <c r="H203" s="286" t="s">
        <v>666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52</v>
      </c>
      <c r="G204" s="286"/>
      <c r="H204" s="286" t="s">
        <v>667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50</v>
      </c>
      <c r="G205" s="286"/>
      <c r="H205" s="286" t="s">
        <v>668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51</v>
      </c>
      <c r="G206" s="286"/>
      <c r="H206" s="286" t="s">
        <v>669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610</v>
      </c>
      <c r="D208" s="286"/>
      <c r="E208" s="286"/>
      <c r="F208" s="309" t="s">
        <v>84</v>
      </c>
      <c r="G208" s="286"/>
      <c r="H208" s="286" t="s">
        <v>670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505</v>
      </c>
      <c r="G209" s="286"/>
      <c r="H209" s="286" t="s">
        <v>506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503</v>
      </c>
      <c r="G210" s="286"/>
      <c r="H210" s="286" t="s">
        <v>671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507</v>
      </c>
      <c r="G211" s="347"/>
      <c r="H211" s="338" t="s">
        <v>508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509</v>
      </c>
      <c r="G212" s="347"/>
      <c r="H212" s="338" t="s">
        <v>672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634</v>
      </c>
      <c r="D214" s="286"/>
      <c r="E214" s="286"/>
      <c r="F214" s="309">
        <v>1</v>
      </c>
      <c r="G214" s="347"/>
      <c r="H214" s="338" t="s">
        <v>673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674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675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676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9" ma:contentTypeDescription="Vytvoří nový dokument" ma:contentTypeScope="" ma:versionID="6488d2d2f30f9c43cbd954303a8b58d1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81e8a76e2b6388d0c574246751040dd3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3DE2A9-C143-4A69-B223-6924DAD09325}"/>
</file>

<file path=customXml/itemProps2.xml><?xml version="1.0" encoding="utf-8"?>
<ds:datastoreItem xmlns:ds="http://schemas.openxmlformats.org/officeDocument/2006/customXml" ds:itemID="{D1446D93-DB49-41AC-888F-F29A0608BBA3}"/>
</file>

<file path=customXml/itemProps3.xml><?xml version="1.0" encoding="utf-8"?>
<ds:datastoreItem xmlns:ds="http://schemas.openxmlformats.org/officeDocument/2006/customXml" ds:itemID="{D0B6CB02-8C94-44D9-827A-EF2C0C918014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KUCERA-NB\Miroslav Kučera</dc:creator>
  <cp:lastModifiedBy>KUCERA-NB\Miroslav Kučera</cp:lastModifiedBy>
  <dcterms:created xsi:type="dcterms:W3CDTF">2023-02-15T20:34:34Z</dcterms:created>
  <dcterms:modified xsi:type="dcterms:W3CDTF">2023-02-15T20:34:39Z</dcterms:modified>
</cp:coreProperties>
</file>